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RIENTAÇÕES CPPD\Arquivos\Titular\"/>
    </mc:Choice>
  </mc:AlternateContent>
  <bookViews>
    <workbookView xWindow="120" yWindow="120" windowWidth="15600" windowHeight="9180" tabRatio="240"/>
  </bookViews>
  <sheets>
    <sheet name="RESUMO" sheetId="2" r:id="rId1"/>
    <sheet name="MEMORIAL EBTT" sheetId="4" r:id="rId2"/>
  </sheets>
  <definedNames>
    <definedName name="_xlnm._FilterDatabase" localSheetId="1" hidden="1">'MEMORIAL EBTT'!$A$10:$G$89</definedName>
    <definedName name="_xlnm._FilterDatabase" localSheetId="0" hidden="1">RESUMO!#REF!</definedName>
  </definedNames>
  <calcPr calcId="171027"/>
</workbook>
</file>

<file path=xl/calcChain.xml><?xml version="1.0" encoding="utf-8"?>
<calcChain xmlns="http://schemas.openxmlformats.org/spreadsheetml/2006/main">
  <c r="G41" i="4" l="1"/>
  <c r="G40" i="4"/>
  <c r="G39" i="4"/>
  <c r="G7" i="4"/>
  <c r="F8" i="4"/>
  <c r="C8" i="4"/>
  <c r="D12" i="2"/>
  <c r="G87" i="4"/>
  <c r="G89" i="4"/>
  <c r="G88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91" i="4" l="1"/>
  <c r="D11" i="2" s="1"/>
  <c r="D13" i="2" s="1"/>
</calcChain>
</file>

<file path=xl/sharedStrings.xml><?xml version="1.0" encoding="utf-8"?>
<sst xmlns="http://schemas.openxmlformats.org/spreadsheetml/2006/main" count="232" uniqueCount="139">
  <si>
    <t>Ensino</t>
  </si>
  <si>
    <t>Pesquisa</t>
  </si>
  <si>
    <t>Gestão Acadêmica</t>
  </si>
  <si>
    <t>Extensão</t>
  </si>
  <si>
    <t>COMISSÃO PERMANENTE DE PESSOAL DOCENTE</t>
  </si>
  <si>
    <t>CENTRO FEDERAL DE EDUCAÇÃO TECNOLÓGICA CELSO SUCKOW DA FONSECA</t>
  </si>
  <si>
    <t>QUANTIDADE</t>
  </si>
  <si>
    <t>NOME DO DOCENTE:</t>
  </si>
  <si>
    <t>AVALIAÇÃO DO MEMORIAL – PROGRESSÃO CLASSE TITULAR - RESOLUÇÃO 10/2014 - CODIR</t>
  </si>
  <si>
    <t>INDICADOR</t>
  </si>
  <si>
    <t>PONTOS</t>
  </si>
  <si>
    <t>I</t>
  </si>
  <si>
    <t>II</t>
  </si>
  <si>
    <t>ATIVIDADES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</si>
  <si>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</si>
  <si>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</si>
  <si>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</si>
  <si>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</si>
  <si>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</si>
  <si>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</si>
  <si>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</si>
  <si>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</si>
  <si>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</si>
  <si>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</si>
  <si>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TOTAL DE PONTOS</t>
  </si>
  <si>
    <t>TEMPO DE EFETIVO EXERCÍCIO</t>
  </si>
  <si>
    <t>PONTUAÇÃO DO MEMORIAL</t>
  </si>
  <si>
    <t xml:space="preserve">TOTAL DE PONTOS/ TEMPO DE EFETIVO EXERCÍCIO </t>
  </si>
  <si>
    <t>De XX/2014 a XX/2018</t>
  </si>
  <si>
    <t>De XX+1/2018 a XX/2022</t>
  </si>
  <si>
    <t>De XX+1/2022 a XX/2026</t>
  </si>
  <si>
    <t>De XX+1/2026 a XX/2030</t>
  </si>
  <si>
    <t>De XX+1/2030 em diante</t>
  </si>
  <si>
    <t>Orientação de bolsista de monitoria de unidade curricular</t>
  </si>
  <si>
    <t>Orientação de bolsista de pesquisa ou extensão</t>
  </si>
  <si>
    <t>Orientação ou supervisão de estágios curriculares, obrigatório ou não</t>
  </si>
  <si>
    <t>Pesquisa ou Extensão</t>
  </si>
  <si>
    <t>Publicações Internas de relatório de pesquisa</t>
  </si>
  <si>
    <t>Desenvolvimento de produtos ou processos não patenteados, protótipos, software registrados ou não, etc.</t>
  </si>
  <si>
    <t>Trabalhos Técnicos e Consultoria</t>
  </si>
  <si>
    <t>Contratos de transferência de tecnologia e licenciamento</t>
  </si>
  <si>
    <t>Liderança de grupo de pesquisa</t>
  </si>
  <si>
    <t>Coordenação de projeto de pesquisa, desenvolvimento tecnológico e inovação</t>
  </si>
  <si>
    <t>Participação como membro de projeto PD&amp;I</t>
  </si>
  <si>
    <t>Contemplado em editais de PD &amp;I cooperativos com instituições parceiras</t>
  </si>
  <si>
    <t>Coordenação de núcleo de inovação tecnológica</t>
  </si>
  <si>
    <t>Captação de recursos em projetos de PD&amp;I com instituições parceiras</t>
  </si>
  <si>
    <t>Coordenação de projetos de PD&amp;I em parceria com outros institutos, universidades e centro de pesquisa</t>
  </si>
  <si>
    <t>Coordenação de projeto de extensão</t>
  </si>
  <si>
    <t>Participação como membro de projeto de extensão</t>
  </si>
  <si>
    <t>Contemplado em editais de extensão cooperativos com instituições parceiras</t>
  </si>
  <si>
    <t>Extensão trabalhos técnicos e consultoria, participação em projetos de desenvolvimento institucional, captação de recursos para projetos de desenvolvimento institucional</t>
  </si>
  <si>
    <t>Projetos de extensão tecnológica com instituições parceiras</t>
  </si>
  <si>
    <t>Participação como editor de revistas indexadas ou internas</t>
  </si>
  <si>
    <t>Participação como revisor de indexadas ou internas</t>
  </si>
  <si>
    <t>Participação como membro de comissão de elaboração de Projeto Pedagógico de novos cursos técnico, graduação e pós-graduação</t>
  </si>
  <si>
    <t>Prêmios em concursos e competições como orientador de aluno</t>
  </si>
  <si>
    <t>Participação como membro em comissões ou grupo de trabalho de caráter provisório</t>
  </si>
  <si>
    <t>Aperfeiçoamento Curso de Licenciatura</t>
  </si>
  <si>
    <t>Curso de Aperfeiçoamento na área de atuação</t>
  </si>
  <si>
    <t>Ensino ou Extensão</t>
  </si>
  <si>
    <t>Curso de curta duração (Workshops, seminários, mostras, jornadas, treinamento)</t>
  </si>
  <si>
    <t xml:space="preserve">Representação em Câmaras </t>
  </si>
  <si>
    <t>Representação em Comitês de Caráter permanente</t>
  </si>
  <si>
    <t xml:space="preserve">Representação Sindical </t>
  </si>
  <si>
    <t>Ensino ou Pesquisa ou Extensão</t>
  </si>
  <si>
    <t>UNIDADE</t>
  </si>
  <si>
    <t>CARREIRA: EBTT</t>
  </si>
  <si>
    <t>Atividades de ensino efetivo, considerando o período a partir do ingresso no magistério público federal. Caso o docente possua duas matrículas, não considerar o tempo concomitante.</t>
  </si>
  <si>
    <t>Orientação de TCC - técnico</t>
  </si>
  <si>
    <t>Orientação - especialização</t>
  </si>
  <si>
    <t>Orientação de TCC - graduação</t>
  </si>
  <si>
    <t>Orientação - mestrado</t>
  </si>
  <si>
    <t>Orientação - doutorado</t>
  </si>
  <si>
    <t>Publicação de artigos em periódicos</t>
  </si>
  <si>
    <t>Publicação de livro</t>
  </si>
  <si>
    <t>Publicação de capítulo de livro</t>
  </si>
  <si>
    <t>Publicação de artigo publicado em anais de evento local ou regional</t>
  </si>
  <si>
    <t>Publicação de artigo publicado em anais de evento nacional</t>
  </si>
  <si>
    <t>Publicação de artigo publicado em anais de evento internacional</t>
  </si>
  <si>
    <t>Propriedade Intelectual Patentes e Registros - Carta Patente</t>
  </si>
  <si>
    <t>Impacto da pesquisa medido pelo índice H do ISI/Web of Science (índice  H do proponente)</t>
  </si>
  <si>
    <t>Coordenação de cursos de extensão - Coordenadores Gerais e de Curso</t>
  </si>
  <si>
    <t>Participação</t>
  </si>
  <si>
    <t>Participação em bancas de  concursos públicos</t>
  </si>
  <si>
    <t>Participação em banca de qualificação mestrado</t>
  </si>
  <si>
    <t>Participação em  banca graduação ou técnico</t>
  </si>
  <si>
    <t>Participação em banca especialização</t>
  </si>
  <si>
    <t xml:space="preserve">Participação em banca mestrado </t>
  </si>
  <si>
    <t>Participação em banca de qualificação doutorado</t>
  </si>
  <si>
    <t>Participação em  banca de doutorado</t>
  </si>
  <si>
    <t>Participação como membro de comissões de caráter pedagógico ( permanentes ou transitórias ) - CPA</t>
  </si>
  <si>
    <t>Participação como membro de comissões de caráter pedagógico ( permanentes ou transitórias ) - NDE</t>
  </si>
  <si>
    <t xml:space="preserve">Participação como membro de comissões de caráter pedagógico permanentes </t>
  </si>
  <si>
    <t xml:space="preserve">Participação como membro de comissões de caráter pedagógico transitória </t>
  </si>
  <si>
    <t>Participação em organizações de congresso</t>
  </si>
  <si>
    <t>Participação em organizações de Workshops</t>
  </si>
  <si>
    <t>Participação em organizações de Seminários</t>
  </si>
  <si>
    <t>Participação em organizações de Conferências</t>
  </si>
  <si>
    <t>Exercício de cargo como Diretor e Vice-Diretor</t>
  </si>
  <si>
    <t>Exercício de cargo como Diretor Sistemico e UnED</t>
  </si>
  <si>
    <t>Exercício de cargo como Chefes DEDED,DEPES,DEMET,DEPEQ,DEAC</t>
  </si>
  <si>
    <t>Exercício de cargo de Direção e de Coordenação (demais CDs)</t>
  </si>
  <si>
    <t>Exercício de cargo como Coordenadores Gerais e de Cursos</t>
  </si>
  <si>
    <t>Exercício de cargo como Coordenadores de disciplina</t>
  </si>
  <si>
    <t>Exercício de cargo de Direção e de Coordenação (demais FGs)</t>
  </si>
  <si>
    <t>Exercício de cargo como Coordenador de Polo/Curso EAD sem CD/FG/FCC</t>
  </si>
  <si>
    <t>Exercício de cargo como Responsável por programa de pesquisa extensão sem CD/FG</t>
  </si>
  <si>
    <t>Exercício de cargo como Coordenador de Laboratório e de Cursos de Pós-Graduação Lato-Sensu sem CD/FG</t>
  </si>
  <si>
    <t>Participação em missão de trabalho interesse nacional</t>
  </si>
  <si>
    <t>Participação em missão de trabalho interesse internacional</t>
  </si>
  <si>
    <t>Capacitação: Pós- Doutorado ( limitado a uma capacitação)</t>
  </si>
  <si>
    <t xml:space="preserve">Representação em Conselho como membro do CODIR </t>
  </si>
  <si>
    <t xml:space="preserve">Representação em Conselho como membro do CEPE </t>
  </si>
  <si>
    <t>Representação em Conselho como membro do CONEM e/ou COPEP e/ou CONEX e/ou Conselhos das Unidades.</t>
  </si>
  <si>
    <t>Premiações e comendas advindas da atividade acadêmica de âmbito internacional</t>
  </si>
  <si>
    <t>Premiações e comendas advindas da atividade acadêmica de âmbito nacional</t>
  </si>
  <si>
    <t>Premiações e comendas advindas da atividade acadêmica de âmbito local</t>
  </si>
  <si>
    <t>Banca</t>
  </si>
  <si>
    <t>Evento</t>
  </si>
  <si>
    <t>Orientação</t>
  </si>
  <si>
    <t>Comissão</t>
  </si>
  <si>
    <t>Ano</t>
  </si>
  <si>
    <t>Índice</t>
  </si>
  <si>
    <t>Capacitação</t>
  </si>
  <si>
    <t>Premiação</t>
  </si>
  <si>
    <t>Cargo</t>
  </si>
  <si>
    <t>Capítulo</t>
  </si>
  <si>
    <t>Artigo</t>
  </si>
  <si>
    <t>Registro</t>
  </si>
  <si>
    <t>Relatório</t>
  </si>
  <si>
    <t>Periódicos</t>
  </si>
  <si>
    <t>Livro</t>
  </si>
  <si>
    <t>Carta</t>
  </si>
  <si>
    <t>SIAPE:</t>
  </si>
  <si>
    <t>Mínimo exigido em pontos</t>
  </si>
  <si>
    <t>Período de solicitação da progressão a Classe Titular ( mês / ano )</t>
  </si>
  <si>
    <t>Tabela de Escalonamento do Memorial de Ambas as Carreiras Resolução CODIR 10/2014</t>
  </si>
  <si>
    <t>REG. DE TRABALHO (20 h, 40 h ou DE):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</si>
</sst>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Trebuchet MS"/>
      <family val="2"/>
    </font>
    <font>
      <sz val="18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b/>
      <sz val="16"/>
      <color theme="1"/>
      <name val="Trebuchet MS"/>
      <family val="2"/>
    </font>
    <font>
      <b/>
      <sz val="24"/>
      <color theme="1"/>
      <name val="Trebuchet MS"/>
      <family val="2"/>
    </font>
    <font>
      <b/>
      <sz val="14"/>
      <color theme="1"/>
      <name val="Trebuchet MS"/>
      <family val="2"/>
    </font>
    <font>
      <sz val="12"/>
      <color rgb="FF000000"/>
      <name val="Trebuchet MS"/>
      <family val="2"/>
    </font>
    <font>
      <b/>
      <sz val="12"/>
      <color rgb="FF000000"/>
      <name val="Trebuchet MS"/>
      <family val="2"/>
    </font>
    <font>
      <sz val="12"/>
      <color rgb="FF33333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wrapText="1"/>
    </xf>
    <xf numFmtId="0" fontId="5" fillId="0" borderId="0" xfId="0" applyFont="1" applyProtection="1"/>
    <xf numFmtId="0" fontId="5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right" vertical="center"/>
    </xf>
    <xf numFmtId="0" fontId="7" fillId="2" borderId="13" xfId="0" applyFont="1" applyFill="1" applyBorder="1" applyAlignment="1" applyProtection="1">
      <alignment horizontal="right" vertical="center"/>
    </xf>
    <xf numFmtId="0" fontId="7" fillId="2" borderId="10" xfId="0" applyFont="1" applyFill="1" applyBorder="1" applyAlignment="1" applyProtection="1">
      <alignment horizontal="right" vertical="center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/>
    </xf>
    <xf numFmtId="0" fontId="4" fillId="4" borderId="34" xfId="0" applyFont="1" applyFill="1" applyBorder="1" applyAlignment="1" applyProtection="1">
      <alignment horizontal="center" vertical="center"/>
    </xf>
    <xf numFmtId="0" fontId="3" fillId="4" borderId="18" xfId="0" applyFont="1" applyFill="1" applyBorder="1" applyAlignment="1" applyProtection="1">
      <alignment horizontal="center" vertical="center"/>
    </xf>
    <xf numFmtId="0" fontId="3" fillId="4" borderId="19" xfId="0" applyFont="1" applyFill="1" applyBorder="1" applyAlignment="1" applyProtection="1">
      <alignment vertical="center"/>
    </xf>
    <xf numFmtId="0" fontId="8" fillId="4" borderId="1" xfId="0" applyFont="1" applyFill="1" applyBorder="1" applyAlignment="1" applyProtection="1">
      <alignment horizontal="center" vertical="center" wrapText="1"/>
    </xf>
    <xf numFmtId="0" fontId="9" fillId="4" borderId="9" xfId="0" applyFont="1" applyFill="1" applyBorder="1" applyAlignment="1" applyProtection="1">
      <alignment horizontal="center" vertical="center"/>
    </xf>
    <xf numFmtId="0" fontId="9" fillId="4" borderId="13" xfId="0" applyFont="1" applyFill="1" applyBorder="1" applyAlignment="1" applyProtection="1">
      <alignment horizontal="center" vertical="center"/>
    </xf>
    <xf numFmtId="0" fontId="9" fillId="4" borderId="10" xfId="0" applyFont="1" applyFill="1" applyBorder="1" applyAlignment="1" applyProtection="1">
      <alignment horizontal="center" vertical="center"/>
    </xf>
    <xf numFmtId="0" fontId="4" fillId="4" borderId="35" xfId="0" applyFont="1" applyFill="1" applyBorder="1" applyAlignment="1" applyProtection="1">
      <alignment horizontal="center" vertical="center"/>
    </xf>
    <xf numFmtId="0" fontId="4" fillId="4" borderId="27" xfId="0" applyFont="1" applyFill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8" fillId="4" borderId="33" xfId="0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/>
    </xf>
    <xf numFmtId="0" fontId="10" fillId="4" borderId="29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center" vertical="center"/>
    </xf>
    <xf numFmtId="0" fontId="10" fillId="4" borderId="21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 vertical="center" wrapText="1"/>
    </xf>
    <xf numFmtId="0" fontId="10" fillId="4" borderId="31" xfId="0" applyFont="1" applyFill="1" applyBorder="1" applyAlignment="1" applyProtection="1">
      <alignment horizontal="center" vertical="center"/>
    </xf>
    <xf numFmtId="0" fontId="10" fillId="4" borderId="22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28" xfId="0" applyFont="1" applyFill="1" applyBorder="1" applyAlignment="1" applyProtection="1">
      <alignment horizontal="center" vertical="center"/>
    </xf>
    <xf numFmtId="0" fontId="4" fillId="4" borderId="32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/>
    </xf>
    <xf numFmtId="0" fontId="6" fillId="4" borderId="30" xfId="0" applyFont="1" applyFill="1" applyBorder="1" applyAlignment="1" applyProtection="1">
      <alignment horizontal="center" vertical="center"/>
    </xf>
    <xf numFmtId="0" fontId="6" fillId="4" borderId="27" xfId="0" applyFont="1" applyFill="1" applyBorder="1" applyAlignment="1" applyProtection="1">
      <alignment horizontal="center" vertical="center"/>
    </xf>
    <xf numFmtId="0" fontId="6" fillId="4" borderId="11" xfId="0" applyFont="1" applyFill="1" applyBorder="1" applyAlignment="1" applyProtection="1">
      <alignment horizontal="center" vertical="center"/>
    </xf>
    <xf numFmtId="0" fontId="4" fillId="4" borderId="28" xfId="0" applyFont="1" applyFill="1" applyBorder="1" applyAlignment="1" applyProtection="1">
      <alignment horizontal="right" vertical="center"/>
    </xf>
    <xf numFmtId="0" fontId="4" fillId="4" borderId="12" xfId="0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13" fillId="4" borderId="4" xfId="0" applyFont="1" applyFill="1" applyBorder="1" applyAlignment="1" applyProtection="1">
      <alignment horizontal="center" vertical="center"/>
    </xf>
    <xf numFmtId="0" fontId="13" fillId="4" borderId="5" xfId="0" applyFont="1" applyFill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center" vertical="center"/>
    </xf>
    <xf numFmtId="0" fontId="13" fillId="4" borderId="7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13" fillId="4" borderId="8" xfId="0" applyFont="1" applyFill="1" applyBorder="1" applyAlignment="1" applyProtection="1">
      <alignment horizontal="center" vertical="center"/>
    </xf>
    <xf numFmtId="0" fontId="13" fillId="4" borderId="7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/>
    </xf>
    <xf numFmtId="0" fontId="9" fillId="4" borderId="0" xfId="0" applyFont="1" applyFill="1" applyBorder="1" applyAlignment="1" applyProtection="1">
      <alignment horizontal="center" vertical="center"/>
    </xf>
    <xf numFmtId="0" fontId="9" fillId="4" borderId="8" xfId="0" applyFont="1" applyFill="1" applyBorder="1" applyAlignment="1" applyProtection="1">
      <alignment horizontal="center" vertical="center"/>
    </xf>
    <xf numFmtId="0" fontId="13" fillId="4" borderId="28" xfId="0" applyFont="1" applyFill="1" applyBorder="1" applyAlignment="1" applyProtection="1">
      <alignment horizontal="center" vertical="center"/>
    </xf>
    <xf numFmtId="0" fontId="13" fillId="4" borderId="32" xfId="0" applyFont="1" applyFill="1" applyBorder="1" applyAlignment="1" applyProtection="1">
      <alignment horizontal="center" vertical="center"/>
    </xf>
    <xf numFmtId="0" fontId="13" fillId="4" borderId="22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4" fillId="4" borderId="30" xfId="0" applyFont="1" applyFill="1" applyBorder="1" applyAlignment="1" applyProtection="1">
      <alignment horizontal="center" vertical="center"/>
    </xf>
    <xf numFmtId="0" fontId="14" fillId="4" borderId="27" xfId="0" applyFont="1" applyFill="1" applyBorder="1" applyAlignment="1" applyProtection="1">
      <alignment horizontal="center" vertical="center"/>
    </xf>
    <xf numFmtId="0" fontId="14" fillId="4" borderId="11" xfId="0" applyFont="1" applyFill="1" applyBorder="1" applyAlignment="1" applyProtection="1">
      <alignment horizontal="center" vertical="center"/>
    </xf>
    <xf numFmtId="0" fontId="13" fillId="3" borderId="29" xfId="0" applyFont="1" applyFill="1" applyBorder="1" applyAlignment="1" applyProtection="1">
      <alignment horizontal="center" vertical="center"/>
    </xf>
    <xf numFmtId="0" fontId="9" fillId="0" borderId="0" xfId="0" applyFont="1" applyProtection="1"/>
    <xf numFmtId="0" fontId="15" fillId="4" borderId="28" xfId="0" applyFont="1" applyFill="1" applyBorder="1" applyAlignment="1" applyProtection="1">
      <alignment horizontal="right" vertical="center"/>
    </xf>
    <xf numFmtId="0" fontId="15" fillId="4" borderId="12" xfId="0" applyFont="1" applyFill="1" applyBorder="1" applyAlignment="1" applyProtection="1">
      <alignment horizontal="right" vertical="center"/>
    </xf>
    <xf numFmtId="0" fontId="13" fillId="3" borderId="12" xfId="0" applyFont="1" applyFill="1" applyBorder="1" applyAlignment="1" applyProtection="1">
      <alignment horizontal="center" vertical="center"/>
    </xf>
    <xf numFmtId="0" fontId="15" fillId="4" borderId="31" xfId="0" applyFont="1" applyFill="1" applyBorder="1" applyAlignment="1" applyProtection="1">
      <alignment horizontal="center" vertical="center"/>
    </xf>
    <xf numFmtId="0" fontId="15" fillId="4" borderId="12" xfId="0" applyFont="1" applyFill="1" applyBorder="1" applyAlignment="1" applyProtection="1">
      <alignment horizontal="center" vertical="center"/>
    </xf>
    <xf numFmtId="0" fontId="13" fillId="3" borderId="32" xfId="0" applyFont="1" applyFill="1" applyBorder="1" applyAlignment="1" applyProtection="1">
      <alignment horizontal="center" vertical="center"/>
    </xf>
    <xf numFmtId="0" fontId="13" fillId="3" borderId="22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1" fillId="4" borderId="2" xfId="0" applyFont="1" applyFill="1" applyBorder="1" applyAlignment="1" applyProtection="1">
      <alignment horizontal="center" vertical="center"/>
    </xf>
    <xf numFmtId="0" fontId="12" fillId="4" borderId="3" xfId="0" applyFont="1" applyFill="1" applyBorder="1" applyProtection="1"/>
    <xf numFmtId="0" fontId="11" fillId="4" borderId="1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5" fillId="4" borderId="26" xfId="0" applyFont="1" applyFill="1" applyBorder="1" applyAlignment="1" applyProtection="1">
      <alignment horizontal="center" vertical="center"/>
    </xf>
    <xf numFmtId="0" fontId="11" fillId="4" borderId="14" xfId="0" applyFont="1" applyFill="1" applyBorder="1" applyAlignment="1" applyProtection="1">
      <alignment horizontal="center" vertical="center"/>
    </xf>
    <xf numFmtId="0" fontId="12" fillId="2" borderId="14" xfId="0" applyFont="1" applyFill="1" applyBorder="1" applyAlignment="1" applyProtection="1">
      <alignment horizontal="left" vertical="center" wrapText="1"/>
    </xf>
    <xf numFmtId="0" fontId="12" fillId="2" borderId="14" xfId="0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hidden="1"/>
    </xf>
    <xf numFmtId="0" fontId="15" fillId="4" borderId="24" xfId="0" applyFont="1" applyFill="1" applyBorder="1" applyAlignment="1" applyProtection="1">
      <alignment horizontal="center" vertical="center"/>
    </xf>
    <xf numFmtId="0" fontId="11" fillId="4" borderId="23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vertical="center" wrapText="1"/>
    </xf>
    <xf numFmtId="0" fontId="12" fillId="2" borderId="15" xfId="0" applyFont="1" applyFill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hidden="1"/>
    </xf>
    <xf numFmtId="0" fontId="11" fillId="4" borderId="24" xfId="0" applyFont="1" applyFill="1" applyBorder="1" applyAlignment="1" applyProtection="1">
      <alignment horizontal="center" vertical="center"/>
    </xf>
    <xf numFmtId="0" fontId="12" fillId="2" borderId="24" xfId="0" applyFont="1" applyFill="1" applyBorder="1" applyAlignment="1" applyProtection="1">
      <alignment vertical="center" wrapText="1"/>
    </xf>
    <xf numFmtId="0" fontId="12" fillId="2" borderId="15" xfId="0" applyFont="1" applyFill="1" applyBorder="1" applyAlignment="1" applyProtection="1">
      <alignment horizontal="left" vertical="center"/>
    </xf>
    <xf numFmtId="0" fontId="16" fillId="2" borderId="15" xfId="0" applyFont="1" applyFill="1" applyBorder="1" applyAlignment="1" applyProtection="1">
      <alignment horizontal="left" vertical="center" wrapText="1"/>
    </xf>
    <xf numFmtId="0" fontId="16" fillId="2" borderId="15" xfId="0" applyFont="1" applyFill="1" applyBorder="1" applyAlignment="1" applyProtection="1">
      <alignment horizontal="center" vertical="center" wrapText="1"/>
    </xf>
    <xf numFmtId="0" fontId="16" fillId="2" borderId="17" xfId="0" applyFont="1" applyFill="1" applyBorder="1" applyAlignment="1" applyProtection="1">
      <alignment horizontal="left" vertical="center" wrapText="1"/>
    </xf>
    <xf numFmtId="0" fontId="16" fillId="2" borderId="17" xfId="0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hidden="1"/>
    </xf>
    <xf numFmtId="0" fontId="12" fillId="2" borderId="21" xfId="0" applyFont="1" applyFill="1" applyBorder="1" applyAlignment="1" applyProtection="1">
      <alignment horizontal="center" vertical="center"/>
      <protection hidden="1"/>
    </xf>
    <xf numFmtId="0" fontId="11" fillId="4" borderId="17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 wrapText="1"/>
    </xf>
    <xf numFmtId="0" fontId="12" fillId="2" borderId="17" xfId="0" applyFont="1" applyFill="1" applyBorder="1" applyAlignment="1" applyProtection="1">
      <alignment vertical="center" wrapText="1"/>
    </xf>
    <xf numFmtId="0" fontId="12" fillId="2" borderId="17" xfId="0" applyFont="1" applyFill="1" applyBorder="1" applyAlignment="1" applyProtection="1">
      <alignment horizontal="center" vertical="center"/>
    </xf>
    <xf numFmtId="0" fontId="12" fillId="2" borderId="20" xfId="0" applyFont="1" applyFill="1" applyBorder="1" applyAlignment="1" applyProtection="1">
      <alignment horizontal="center" vertical="center"/>
      <protection hidden="1"/>
    </xf>
    <xf numFmtId="0" fontId="15" fillId="4" borderId="14" xfId="0" applyFont="1" applyFill="1" applyBorder="1" applyAlignment="1" applyProtection="1">
      <alignment horizontal="center" vertical="center"/>
    </xf>
    <xf numFmtId="0" fontId="11" fillId="4" borderId="26" xfId="0" applyFont="1" applyFill="1" applyBorder="1" applyAlignment="1" applyProtection="1">
      <alignment horizontal="center" vertical="center"/>
    </xf>
    <xf numFmtId="0" fontId="16" fillId="2" borderId="14" xfId="0" applyFont="1" applyFill="1" applyBorder="1" applyAlignment="1" applyProtection="1">
      <alignment vertical="center" wrapText="1"/>
    </xf>
    <xf numFmtId="0" fontId="12" fillId="2" borderId="14" xfId="0" applyFont="1" applyFill="1" applyBorder="1" applyAlignment="1" applyProtection="1">
      <alignment horizontal="center" vertical="center"/>
    </xf>
    <xf numFmtId="0" fontId="15" fillId="4" borderId="15" xfId="0" applyFont="1" applyFill="1" applyBorder="1" applyAlignment="1" applyProtection="1">
      <alignment horizontal="center" vertical="center"/>
    </xf>
    <xf numFmtId="0" fontId="16" fillId="2" borderId="15" xfId="0" applyFont="1" applyFill="1" applyBorder="1" applyAlignment="1" applyProtection="1">
      <alignment vertical="center" wrapText="1"/>
    </xf>
    <xf numFmtId="0" fontId="16" fillId="2" borderId="17" xfId="0" applyFont="1" applyFill="1" applyBorder="1" applyAlignment="1" applyProtection="1">
      <alignment vertical="center" wrapText="1"/>
    </xf>
    <xf numFmtId="0" fontId="12" fillId="2" borderId="15" xfId="0" applyFont="1" applyFill="1" applyBorder="1" applyAlignment="1" applyProtection="1">
      <alignment horizontal="left" vertical="center" wrapText="1"/>
    </xf>
    <xf numFmtId="0" fontId="11" fillId="4" borderId="15" xfId="0" applyFont="1" applyFill="1" applyBorder="1" applyAlignment="1" applyProtection="1">
      <alignment horizontal="center" vertical="center"/>
    </xf>
    <xf numFmtId="0" fontId="12" fillId="2" borderId="14" xfId="0" applyFont="1" applyFill="1" applyBorder="1" applyAlignment="1" applyProtection="1">
      <alignment vertical="center" wrapText="1"/>
    </xf>
    <xf numFmtId="0" fontId="11" fillId="4" borderId="17" xfId="0" applyFont="1" applyFill="1" applyBorder="1" applyAlignment="1" applyProtection="1">
      <alignment horizontal="center" vertical="center"/>
    </xf>
    <xf numFmtId="0" fontId="11" fillId="4" borderId="15" xfId="0" applyFont="1" applyFill="1" applyBorder="1" applyAlignment="1" applyProtection="1">
      <alignment horizontal="center" vertical="center" wrapText="1"/>
    </xf>
    <xf numFmtId="0" fontId="15" fillId="4" borderId="23" xfId="0" applyFont="1" applyFill="1" applyBorder="1" applyAlignment="1" applyProtection="1">
      <alignment horizontal="center" vertical="center"/>
    </xf>
    <xf numFmtId="0" fontId="11" fillId="4" borderId="23" xfId="0" applyFont="1" applyFill="1" applyBorder="1" applyAlignment="1" applyProtection="1">
      <alignment horizontal="center" vertical="center" wrapText="1"/>
    </xf>
    <xf numFmtId="0" fontId="12" fillId="2" borderId="23" xfId="0" applyFont="1" applyFill="1" applyBorder="1" applyAlignment="1" applyProtection="1">
      <alignment horizontal="left" vertical="center" wrapText="1"/>
    </xf>
    <xf numFmtId="0" fontId="12" fillId="2" borderId="23" xfId="0" applyFont="1" applyFill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center" vertical="center"/>
      <protection hidden="1"/>
    </xf>
    <xf numFmtId="0" fontId="15" fillId="4" borderId="17" xfId="0" applyFont="1" applyFill="1" applyBorder="1" applyAlignment="1" applyProtection="1">
      <alignment horizontal="center" vertical="center"/>
    </xf>
    <xf numFmtId="0" fontId="11" fillId="4" borderId="25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vertical="center" wrapText="1"/>
    </xf>
    <xf numFmtId="0" fontId="12" fillId="2" borderId="15" xfId="0" applyFont="1" applyFill="1" applyBorder="1" applyAlignment="1" applyProtection="1">
      <alignment horizontal="center" vertical="center" wrapText="1"/>
    </xf>
    <xf numFmtId="0" fontId="15" fillId="4" borderId="16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  <protection locked="0"/>
    </xf>
    <xf numFmtId="0" fontId="15" fillId="4" borderId="14" xfId="0" applyFont="1" applyFill="1" applyBorder="1" applyAlignment="1" applyProtection="1">
      <alignment horizontal="center" vertical="center"/>
    </xf>
    <xf numFmtId="0" fontId="11" fillId="4" borderId="26" xfId="0" applyFont="1" applyFill="1" applyBorder="1" applyAlignment="1" applyProtection="1">
      <alignment horizontal="center" vertical="center"/>
    </xf>
    <xf numFmtId="0" fontId="12" fillId="2" borderId="26" xfId="0" applyFont="1" applyFill="1" applyBorder="1" applyAlignment="1" applyProtection="1">
      <alignment vertical="center" wrapText="1"/>
    </xf>
    <xf numFmtId="0" fontId="12" fillId="2" borderId="17" xfId="0" applyFont="1" applyFill="1" applyBorder="1" applyAlignment="1" applyProtection="1">
      <alignment horizontal="center" vertical="center" wrapText="1"/>
    </xf>
    <xf numFmtId="0" fontId="17" fillId="4" borderId="26" xfId="0" applyFont="1" applyFill="1" applyBorder="1" applyAlignment="1" applyProtection="1">
      <alignment horizontal="center" vertical="center" wrapText="1"/>
    </xf>
    <xf numFmtId="0" fontId="16" fillId="2" borderId="14" xfId="0" applyFont="1" applyFill="1" applyBorder="1" applyAlignment="1" applyProtection="1">
      <alignment horizontal="center" vertical="center" wrapText="1"/>
    </xf>
    <xf numFmtId="0" fontId="17" fillId="4" borderId="24" xfId="0" applyFont="1" applyFill="1" applyBorder="1" applyAlignment="1" applyProtection="1">
      <alignment horizontal="center" vertical="center" wrapText="1"/>
    </xf>
    <xf numFmtId="0" fontId="17" fillId="4" borderId="25" xfId="0" applyFont="1" applyFill="1" applyBorder="1" applyAlignment="1" applyProtection="1">
      <alignment horizontal="center" vertical="center" wrapText="1"/>
    </xf>
    <xf numFmtId="0" fontId="17" fillId="4" borderId="25" xfId="0" applyFont="1" applyFill="1" applyBorder="1" applyAlignment="1" applyProtection="1">
      <alignment horizontal="center" vertical="center" wrapText="1"/>
    </xf>
    <xf numFmtId="0" fontId="16" fillId="2" borderId="25" xfId="0" applyFont="1" applyFill="1" applyBorder="1" applyAlignment="1" applyProtection="1">
      <alignment vertical="center" wrapText="1"/>
    </xf>
    <xf numFmtId="0" fontId="12" fillId="2" borderId="25" xfId="0" applyFont="1" applyFill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2" borderId="25" xfId="0" applyFont="1" applyFill="1" applyBorder="1" applyAlignment="1" applyProtection="1">
      <alignment horizontal="center" vertical="center"/>
      <protection hidden="1"/>
    </xf>
    <xf numFmtId="0" fontId="17" fillId="4" borderId="26" xfId="0" applyFont="1" applyFill="1" applyBorder="1" applyAlignment="1" applyProtection="1">
      <alignment horizontal="center" vertical="center" wrapText="1"/>
    </xf>
    <xf numFmtId="0" fontId="16" fillId="2" borderId="26" xfId="0" applyFont="1" applyFill="1" applyBorder="1" applyAlignment="1" applyProtection="1">
      <alignment horizontal="left" vertical="center" wrapText="1"/>
    </xf>
    <xf numFmtId="0" fontId="12" fillId="2" borderId="23" xfId="0" applyFont="1" applyFill="1" applyBorder="1" applyAlignment="1" applyProtection="1">
      <alignment horizontal="center" vertical="center" wrapText="1"/>
    </xf>
    <xf numFmtId="0" fontId="16" fillId="2" borderId="16" xfId="0" applyFont="1" applyFill="1" applyBorder="1" applyAlignment="1" applyProtection="1">
      <alignment vertical="center" wrapText="1"/>
    </xf>
    <xf numFmtId="0" fontId="12" fillId="2" borderId="16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hidden="1"/>
    </xf>
    <xf numFmtId="0" fontId="18" fillId="0" borderId="0" xfId="0" applyFont="1" applyProtection="1"/>
    <xf numFmtId="0" fontId="17" fillId="4" borderId="14" xfId="0" applyFont="1" applyFill="1" applyBorder="1" applyAlignment="1" applyProtection="1">
      <alignment horizontal="center" vertical="center" wrapText="1"/>
    </xf>
    <xf numFmtId="0" fontId="16" fillId="2" borderId="14" xfId="0" applyFont="1" applyFill="1" applyBorder="1" applyAlignment="1" applyProtection="1">
      <alignment horizontal="left" vertical="center" wrapText="1"/>
    </xf>
    <xf numFmtId="0" fontId="17" fillId="4" borderId="23" xfId="0" applyFont="1" applyFill="1" applyBorder="1" applyAlignment="1" applyProtection="1">
      <alignment horizontal="center" vertical="center" wrapText="1"/>
    </xf>
    <xf numFmtId="0" fontId="17" fillId="4" borderId="17" xfId="0" applyFont="1" applyFill="1" applyBorder="1" applyAlignment="1" applyProtection="1">
      <alignment horizontal="center" vertical="center" wrapText="1"/>
    </xf>
    <xf numFmtId="0" fontId="15" fillId="4" borderId="25" xfId="0" applyFont="1" applyFill="1" applyBorder="1" applyAlignment="1" applyProtection="1">
      <alignment horizontal="center" vertical="center"/>
    </xf>
    <xf numFmtId="0" fontId="17" fillId="4" borderId="24" xfId="0" applyFont="1" applyFill="1" applyBorder="1" applyAlignment="1" applyProtection="1">
      <alignment horizontal="center" vertical="center" wrapText="1"/>
    </xf>
    <xf numFmtId="0" fontId="16" fillId="2" borderId="24" xfId="0" applyFont="1" applyFill="1" applyBorder="1" applyAlignment="1" applyProtection="1">
      <alignment horizontal="left" vertical="center" wrapText="1"/>
    </xf>
    <xf numFmtId="0" fontId="12" fillId="2" borderId="24" xfId="0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hidden="1"/>
    </xf>
    <xf numFmtId="0" fontId="12" fillId="2" borderId="25" xfId="0" applyFont="1" applyFill="1" applyBorder="1" applyAlignment="1" applyProtection="1">
      <alignment vertical="center" wrapText="1"/>
    </xf>
    <xf numFmtId="0" fontId="13" fillId="4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hidden="1"/>
    </xf>
    <xf numFmtId="0" fontId="11" fillId="4" borderId="35" xfId="0" applyFont="1" applyFill="1" applyBorder="1" applyAlignment="1" applyProtection="1">
      <alignment horizontal="center" vertical="center"/>
    </xf>
    <xf numFmtId="0" fontId="11" fillId="4" borderId="27" xfId="0" applyFont="1" applyFill="1" applyBorder="1" applyAlignment="1" applyProtection="1">
      <alignment horizontal="center" vertical="center"/>
    </xf>
    <xf numFmtId="0" fontId="11" fillId="4" borderId="11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0" fontId="7" fillId="3" borderId="21" xfId="0" applyFont="1" applyFill="1" applyBorder="1" applyAlignment="1" applyProtection="1">
      <alignment horizontal="center" vertical="center"/>
    </xf>
    <xf numFmtId="164" fontId="7" fillId="3" borderId="22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683558</xdr:colOff>
      <xdr:row>10</xdr:row>
      <xdr:rowOff>44822</xdr:rowOff>
    </xdr:from>
    <xdr:to>
      <xdr:col>6</xdr:col>
      <xdr:colOff>930088</xdr:colOff>
      <xdr:row>12</xdr:row>
      <xdr:rowOff>123264</xdr:rowOff>
    </xdr:to>
    <xdr:sp macro="" textlink="">
      <xdr:nvSpPr>
        <xdr:cNvPr id="3" name="CaixaDeTexto 2"/>
        <xdr:cNvSpPr txBox="1"/>
      </xdr:nvSpPr>
      <xdr:spPr>
        <a:xfrm>
          <a:off x="9200029" y="3025587"/>
          <a:ext cx="2353235" cy="4818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>
              <a:latin typeface="Trebuchet MS" panose="020B0603020202020204" pitchFamily="34" charset="0"/>
            </a:rPr>
            <a:t>PREENCHIMENTO AUTOMÁTICO, A PARTIR DA </a:t>
          </a:r>
          <a:r>
            <a:rPr lang="pt-BR" sz="1200" baseline="0">
              <a:latin typeface="Trebuchet MS" panose="020B0603020202020204" pitchFamily="34" charset="0"/>
            </a:rPr>
            <a:t>ABA MEMORIAL</a:t>
          </a:r>
        </a:p>
      </xdr:txBody>
    </xdr:sp>
    <xdr:clientData/>
  </xdr:twoCellAnchor>
  <xdr:twoCellAnchor>
    <xdr:from>
      <xdr:col>4</xdr:col>
      <xdr:colOff>156882</xdr:colOff>
      <xdr:row>10</xdr:row>
      <xdr:rowOff>95248</xdr:rowOff>
    </xdr:from>
    <xdr:to>
      <xdr:col>4</xdr:col>
      <xdr:colOff>649941</xdr:colOff>
      <xdr:row>12</xdr:row>
      <xdr:rowOff>72837</xdr:rowOff>
    </xdr:to>
    <xdr:sp macro="" textlink="">
      <xdr:nvSpPr>
        <xdr:cNvPr id="4" name="Seta para a Esquerda 3"/>
        <xdr:cNvSpPr/>
      </xdr:nvSpPr>
      <xdr:spPr>
        <a:xfrm>
          <a:off x="8673353" y="3076013"/>
          <a:ext cx="493059" cy="381000"/>
        </a:xfrm>
        <a:prstGeom prst="leftArrow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zoomScale="80" zoomScaleNormal="80" workbookViewId="0">
      <selection activeCell="F15" sqref="F15"/>
    </sheetView>
  </sheetViews>
  <sheetFormatPr defaultRowHeight="15.75" x14ac:dyDescent="0.25"/>
  <cols>
    <col min="1" max="1" width="7" style="3" customWidth="1"/>
    <col min="2" max="2" width="31.42578125" style="3" customWidth="1"/>
    <col min="3" max="3" width="61.42578125" style="4" customWidth="1"/>
    <col min="4" max="4" width="27.7109375" style="2" customWidth="1"/>
    <col min="5" max="7" width="15.7109375" style="2" customWidth="1"/>
    <col min="8" max="16384" width="9.140625" style="1"/>
  </cols>
  <sheetData>
    <row r="1" spans="1:7" ht="9.9499999999999993" customHeight="1" thickBot="1" x14ac:dyDescent="0.3"/>
    <row r="2" spans="1:7" ht="30" customHeight="1" x14ac:dyDescent="0.25">
      <c r="A2" s="43" t="s">
        <v>5</v>
      </c>
      <c r="B2" s="44"/>
      <c r="C2" s="44"/>
      <c r="D2" s="44"/>
      <c r="E2" s="44"/>
      <c r="F2" s="44"/>
      <c r="G2" s="45"/>
    </row>
    <row r="3" spans="1:7" ht="30" customHeight="1" x14ac:dyDescent="0.25">
      <c r="A3" s="46" t="s">
        <v>4</v>
      </c>
      <c r="B3" s="47"/>
      <c r="C3" s="47"/>
      <c r="D3" s="47"/>
      <c r="E3" s="47"/>
      <c r="F3" s="47"/>
      <c r="G3" s="48"/>
    </row>
    <row r="4" spans="1:7" ht="4.5" customHeight="1" x14ac:dyDescent="0.25">
      <c r="A4" s="16"/>
      <c r="B4" s="17"/>
      <c r="C4" s="18"/>
      <c r="D4" s="19"/>
      <c r="E4" s="19"/>
      <c r="F4" s="19"/>
      <c r="G4" s="20"/>
    </row>
    <row r="5" spans="1:7" ht="30" customHeight="1" thickBot="1" x14ac:dyDescent="0.3">
      <c r="A5" s="49" t="s">
        <v>8</v>
      </c>
      <c r="B5" s="50"/>
      <c r="C5" s="50"/>
      <c r="D5" s="50"/>
      <c r="E5" s="50"/>
      <c r="F5" s="50"/>
      <c r="G5" s="51"/>
    </row>
    <row r="6" spans="1:7" ht="9.9499999999999993" customHeight="1" thickBot="1" x14ac:dyDescent="0.3">
      <c r="A6" s="5"/>
      <c r="B6" s="5"/>
      <c r="C6" s="6"/>
      <c r="D6" s="10"/>
      <c r="E6" s="10"/>
    </row>
    <row r="7" spans="1:7" s="8" customFormat="1" ht="30" customHeight="1" x14ac:dyDescent="0.35">
      <c r="A7" s="52" t="s">
        <v>67</v>
      </c>
      <c r="B7" s="53"/>
      <c r="C7" s="54"/>
      <c r="D7" s="28" t="s">
        <v>138</v>
      </c>
      <c r="E7" s="29"/>
      <c r="F7" s="30"/>
      <c r="G7" s="15"/>
    </row>
    <row r="8" spans="1:7" s="9" customFormat="1" ht="30" customHeight="1" thickBot="1" x14ac:dyDescent="0.3">
      <c r="A8" s="55" t="s">
        <v>7</v>
      </c>
      <c r="B8" s="56"/>
      <c r="C8" s="31"/>
      <c r="D8" s="32"/>
      <c r="E8" s="21" t="s">
        <v>134</v>
      </c>
      <c r="F8" s="31"/>
      <c r="G8" s="33"/>
    </row>
    <row r="9" spans="1:7" ht="16.5" thickBot="1" x14ac:dyDescent="0.3"/>
    <row r="10" spans="1:7" ht="19.5" thickBot="1" x14ac:dyDescent="0.3">
      <c r="B10" s="1"/>
      <c r="C10" s="22" t="s">
        <v>26</v>
      </c>
      <c r="D10" s="23"/>
      <c r="E10" s="1"/>
      <c r="F10" s="1"/>
    </row>
    <row r="11" spans="1:7" ht="18.75" x14ac:dyDescent="0.25">
      <c r="B11" s="1"/>
      <c r="C11" s="12" t="s">
        <v>24</v>
      </c>
      <c r="D11" s="185">
        <f>'MEMORIAL EBTT'!G91</f>
        <v>0</v>
      </c>
      <c r="E11" s="1"/>
      <c r="F11" s="1"/>
    </row>
    <row r="12" spans="1:7" ht="18.75" x14ac:dyDescent="0.25">
      <c r="B12" s="1"/>
      <c r="C12" s="13" t="s">
        <v>25</v>
      </c>
      <c r="D12" s="186">
        <f>'MEMORIAL EBTT'!F11</f>
        <v>0</v>
      </c>
      <c r="E12" s="1"/>
      <c r="F12" s="1"/>
      <c r="G12" s="1"/>
    </row>
    <row r="13" spans="1:7" ht="19.5" thickBot="1" x14ac:dyDescent="0.3">
      <c r="B13" s="1"/>
      <c r="C13" s="14" t="s">
        <v>27</v>
      </c>
      <c r="D13" s="187" t="str">
        <f>IF((D12&gt;0),D11/D12,"")</f>
        <v/>
      </c>
      <c r="E13" s="1"/>
      <c r="F13" s="1"/>
      <c r="G13" s="1"/>
    </row>
    <row r="14" spans="1:7" x14ac:dyDescent="0.25">
      <c r="B14" s="1"/>
      <c r="C14" s="7"/>
      <c r="D14" s="1"/>
      <c r="E14" s="1"/>
      <c r="F14" s="1"/>
      <c r="G14" s="1"/>
    </row>
    <row r="15" spans="1:7" ht="16.5" thickBot="1" x14ac:dyDescent="0.3">
      <c r="B15" s="1"/>
      <c r="C15" s="7"/>
      <c r="D15" s="1"/>
      <c r="E15" s="1"/>
      <c r="F15" s="1"/>
      <c r="G15" s="1"/>
    </row>
    <row r="16" spans="1:7" ht="48" customHeight="1" thickBot="1" x14ac:dyDescent="0.3">
      <c r="B16" s="1"/>
      <c r="C16" s="40" t="s">
        <v>137</v>
      </c>
      <c r="D16" s="34"/>
      <c r="E16" s="35"/>
    </row>
    <row r="17" spans="1:7" ht="48" customHeight="1" thickBot="1" x14ac:dyDescent="0.3">
      <c r="B17" s="1"/>
      <c r="C17" s="24" t="s">
        <v>136</v>
      </c>
      <c r="D17" s="34" t="s">
        <v>135</v>
      </c>
      <c r="E17" s="35"/>
    </row>
    <row r="18" spans="1:7" s="7" customFormat="1" ht="24.95" customHeight="1" x14ac:dyDescent="0.25">
      <c r="A18" s="11"/>
      <c r="C18" s="25" t="s">
        <v>28</v>
      </c>
      <c r="D18" s="36">
        <v>31</v>
      </c>
      <c r="E18" s="37"/>
    </row>
    <row r="19" spans="1:7" ht="24.95" customHeight="1" x14ac:dyDescent="0.25">
      <c r="C19" s="26" t="s">
        <v>29</v>
      </c>
      <c r="D19" s="38">
        <v>32</v>
      </c>
      <c r="E19" s="39"/>
      <c r="F19" s="1"/>
      <c r="G19" s="1"/>
    </row>
    <row r="20" spans="1:7" ht="24.95" customHeight="1" x14ac:dyDescent="0.25">
      <c r="C20" s="26" t="s">
        <v>30</v>
      </c>
      <c r="D20" s="38">
        <v>33</v>
      </c>
      <c r="E20" s="39"/>
      <c r="F20" s="1"/>
      <c r="G20" s="1"/>
    </row>
    <row r="21" spans="1:7" ht="24.95" customHeight="1" x14ac:dyDescent="0.25">
      <c r="C21" s="26" t="s">
        <v>31</v>
      </c>
      <c r="D21" s="38">
        <v>34</v>
      </c>
      <c r="E21" s="39"/>
      <c r="F21" s="1"/>
      <c r="G21" s="1"/>
    </row>
    <row r="22" spans="1:7" ht="24.95" customHeight="1" thickBot="1" x14ac:dyDescent="0.3">
      <c r="C22" s="27" t="s">
        <v>32</v>
      </c>
      <c r="D22" s="41">
        <v>35</v>
      </c>
      <c r="E22" s="42"/>
      <c r="F22" s="1"/>
      <c r="G22" s="1"/>
    </row>
    <row r="23" spans="1:7" x14ac:dyDescent="0.25">
      <c r="D23" s="1"/>
      <c r="E23" s="1"/>
      <c r="F23" s="1"/>
      <c r="G23" s="1"/>
    </row>
    <row r="24" spans="1:7" x14ac:dyDescent="0.25">
      <c r="D24" s="1"/>
      <c r="E24" s="1"/>
      <c r="F24" s="1"/>
      <c r="G24" s="1"/>
    </row>
  </sheetData>
  <sheetProtection algorithmName="SHA-512" hashValue="xTTXQzdYFLg6/foP/4QMyW05VeU5AKKPs1lv4fW0sm2CVxBjNbBqA1fsH5hTVqgOxh5OPw9dlCw1YrFqFcvzGQ==" saltValue="Fblisn8spOcRHulSV858Xw==" spinCount="100000" sheet="1" objects="1" scenarios="1"/>
  <mergeCells count="15">
    <mergeCell ref="A2:G2"/>
    <mergeCell ref="A3:G3"/>
    <mergeCell ref="A5:G5"/>
    <mergeCell ref="A7:C7"/>
    <mergeCell ref="A8:B8"/>
    <mergeCell ref="D19:E19"/>
    <mergeCell ref="D20:E20"/>
    <mergeCell ref="C16:E16"/>
    <mergeCell ref="D21:E21"/>
    <mergeCell ref="D22:E22"/>
    <mergeCell ref="D7:F7"/>
    <mergeCell ref="C8:D8"/>
    <mergeCell ref="F8:G8"/>
    <mergeCell ref="D17:E17"/>
    <mergeCell ref="D18:E18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1"/>
  <sheetViews>
    <sheetView zoomScale="90" zoomScaleNormal="90" workbookViewId="0">
      <selection activeCell="I10" sqref="I10"/>
    </sheetView>
  </sheetViews>
  <sheetFormatPr defaultRowHeight="18" x14ac:dyDescent="0.35"/>
  <cols>
    <col min="1" max="1" width="7" style="57" customWidth="1"/>
    <col min="2" max="2" width="31.42578125" style="57" customWidth="1"/>
    <col min="3" max="3" width="115.7109375" style="58" customWidth="1"/>
    <col min="4" max="7" width="15.7109375" style="59" customWidth="1"/>
    <col min="8" max="16384" width="9.140625" style="60"/>
  </cols>
  <sheetData>
    <row r="1" spans="1:7" ht="5.0999999999999996" customHeight="1" thickBot="1" x14ac:dyDescent="0.4"/>
    <row r="2" spans="1:7" ht="30" customHeight="1" x14ac:dyDescent="0.35">
      <c r="A2" s="61" t="s">
        <v>5</v>
      </c>
      <c r="B2" s="62"/>
      <c r="C2" s="62"/>
      <c r="D2" s="62"/>
      <c r="E2" s="62"/>
      <c r="F2" s="62"/>
      <c r="G2" s="63"/>
    </row>
    <row r="3" spans="1:7" ht="30" customHeight="1" x14ac:dyDescent="0.35">
      <c r="A3" s="64" t="s">
        <v>4</v>
      </c>
      <c r="B3" s="65"/>
      <c r="C3" s="65"/>
      <c r="D3" s="65"/>
      <c r="E3" s="65"/>
      <c r="F3" s="65"/>
      <c r="G3" s="66"/>
    </row>
    <row r="4" spans="1:7" ht="4.5" customHeight="1" x14ac:dyDescent="0.35">
      <c r="A4" s="67"/>
      <c r="B4" s="68"/>
      <c r="C4" s="69"/>
      <c r="D4" s="70"/>
      <c r="E4" s="70"/>
      <c r="F4" s="70"/>
      <c r="G4" s="71"/>
    </row>
    <row r="5" spans="1:7" ht="30" customHeight="1" thickBot="1" x14ac:dyDescent="0.4">
      <c r="A5" s="72" t="s">
        <v>8</v>
      </c>
      <c r="B5" s="73"/>
      <c r="C5" s="73"/>
      <c r="D5" s="73"/>
      <c r="E5" s="73"/>
      <c r="F5" s="73"/>
      <c r="G5" s="74"/>
    </row>
    <row r="6" spans="1:7" ht="5.0999999999999996" customHeight="1" thickBot="1" x14ac:dyDescent="0.4">
      <c r="A6" s="75"/>
      <c r="B6" s="75"/>
      <c r="C6" s="76"/>
      <c r="D6" s="77"/>
      <c r="E6" s="77"/>
    </row>
    <row r="7" spans="1:7" s="82" customFormat="1" ht="30" customHeight="1" x14ac:dyDescent="0.35">
      <c r="A7" s="78" t="s">
        <v>67</v>
      </c>
      <c r="B7" s="79"/>
      <c r="C7" s="80"/>
      <c r="D7" s="182" t="s">
        <v>138</v>
      </c>
      <c r="E7" s="183"/>
      <c r="F7" s="184"/>
      <c r="G7" s="81" t="str">
        <f>IF((RESUMO!G7=0),"",RESUMO!G7)</f>
        <v/>
      </c>
    </row>
    <row r="8" spans="1:7" s="90" customFormat="1" ht="30" customHeight="1" thickBot="1" x14ac:dyDescent="0.3">
      <c r="A8" s="83" t="s">
        <v>7</v>
      </c>
      <c r="B8" s="84"/>
      <c r="C8" s="85" t="str">
        <f>IF((RESUMO!C8=0),"",RESUMO!C8)</f>
        <v/>
      </c>
      <c r="D8" s="86" t="s">
        <v>134</v>
      </c>
      <c r="E8" s="87"/>
      <c r="F8" s="88" t="str">
        <f>IF((RESUMO!F8=0),"",RESUMO!F8)</f>
        <v/>
      </c>
      <c r="G8" s="89"/>
    </row>
    <row r="9" spans="1:7" ht="9.9499999999999993" customHeight="1" thickBot="1" x14ac:dyDescent="0.4"/>
    <row r="10" spans="1:7" ht="48" customHeight="1" thickBot="1" x14ac:dyDescent="0.4">
      <c r="A10" s="91" t="s">
        <v>9</v>
      </c>
      <c r="B10" s="92"/>
      <c r="C10" s="93" t="s">
        <v>13</v>
      </c>
      <c r="D10" s="93" t="s">
        <v>10</v>
      </c>
      <c r="E10" s="93" t="s">
        <v>66</v>
      </c>
      <c r="F10" s="94" t="s">
        <v>6</v>
      </c>
      <c r="G10" s="95" t="s">
        <v>24</v>
      </c>
    </row>
    <row r="11" spans="1:7" ht="39.950000000000003" customHeight="1" x14ac:dyDescent="0.35">
      <c r="A11" s="96" t="s">
        <v>11</v>
      </c>
      <c r="B11" s="97" t="s">
        <v>0</v>
      </c>
      <c r="C11" s="98" t="s">
        <v>68</v>
      </c>
      <c r="D11" s="99">
        <v>30</v>
      </c>
      <c r="E11" s="99" t="s">
        <v>122</v>
      </c>
      <c r="F11" s="100"/>
      <c r="G11" s="101">
        <f>30*F11</f>
        <v>0</v>
      </c>
    </row>
    <row r="12" spans="1:7" ht="20.100000000000001" customHeight="1" x14ac:dyDescent="0.35">
      <c r="A12" s="102"/>
      <c r="B12" s="103" t="s">
        <v>0</v>
      </c>
      <c r="C12" s="104" t="s">
        <v>69</v>
      </c>
      <c r="D12" s="105">
        <v>1</v>
      </c>
      <c r="E12" s="105" t="s">
        <v>120</v>
      </c>
      <c r="F12" s="106"/>
      <c r="G12" s="107">
        <f>1*F12</f>
        <v>0</v>
      </c>
    </row>
    <row r="13" spans="1:7" ht="20.100000000000001" customHeight="1" x14ac:dyDescent="0.35">
      <c r="A13" s="102"/>
      <c r="B13" s="108"/>
      <c r="C13" s="109" t="s">
        <v>71</v>
      </c>
      <c r="D13" s="105">
        <v>1</v>
      </c>
      <c r="E13" s="105" t="s">
        <v>120</v>
      </c>
      <c r="F13" s="106"/>
      <c r="G13" s="107">
        <f>1*F13</f>
        <v>0</v>
      </c>
    </row>
    <row r="14" spans="1:7" ht="20.100000000000001" customHeight="1" x14ac:dyDescent="0.35">
      <c r="A14" s="102"/>
      <c r="B14" s="108"/>
      <c r="C14" s="110" t="s">
        <v>70</v>
      </c>
      <c r="D14" s="105">
        <v>1.5</v>
      </c>
      <c r="E14" s="105" t="s">
        <v>120</v>
      </c>
      <c r="F14" s="106"/>
      <c r="G14" s="107">
        <f>1.5*F14</f>
        <v>0</v>
      </c>
    </row>
    <row r="15" spans="1:7" ht="20.100000000000001" customHeight="1" x14ac:dyDescent="0.35">
      <c r="A15" s="102"/>
      <c r="B15" s="108"/>
      <c r="C15" s="111" t="s">
        <v>72</v>
      </c>
      <c r="D15" s="112">
        <v>3</v>
      </c>
      <c r="E15" s="112" t="s">
        <v>120</v>
      </c>
      <c r="F15" s="106"/>
      <c r="G15" s="107">
        <f>3*F15</f>
        <v>0</v>
      </c>
    </row>
    <row r="16" spans="1:7" ht="20.100000000000001" customHeight="1" x14ac:dyDescent="0.35">
      <c r="A16" s="102"/>
      <c r="B16" s="108"/>
      <c r="C16" s="113" t="s">
        <v>73</v>
      </c>
      <c r="D16" s="114">
        <v>4</v>
      </c>
      <c r="E16" s="114" t="s">
        <v>120</v>
      </c>
      <c r="F16" s="115"/>
      <c r="G16" s="116">
        <f>4*F16</f>
        <v>0</v>
      </c>
    </row>
    <row r="17" spans="1:7" ht="20.100000000000001" customHeight="1" x14ac:dyDescent="0.35">
      <c r="A17" s="102"/>
      <c r="B17" s="108"/>
      <c r="C17" s="104" t="s">
        <v>33</v>
      </c>
      <c r="D17" s="105">
        <v>1</v>
      </c>
      <c r="E17" s="105" t="s">
        <v>120</v>
      </c>
      <c r="F17" s="106"/>
      <c r="G17" s="117">
        <f>1*F17</f>
        <v>0</v>
      </c>
    </row>
    <row r="18" spans="1:7" ht="20.100000000000001" customHeight="1" x14ac:dyDescent="0.35">
      <c r="A18" s="102"/>
      <c r="B18" s="118"/>
      <c r="C18" s="104" t="s">
        <v>35</v>
      </c>
      <c r="D18" s="105">
        <v>0.25</v>
      </c>
      <c r="E18" s="105" t="s">
        <v>120</v>
      </c>
      <c r="F18" s="106"/>
      <c r="G18" s="117">
        <f>0.25*F18</f>
        <v>0</v>
      </c>
    </row>
    <row r="19" spans="1:7" ht="20.100000000000001" customHeight="1" thickBot="1" x14ac:dyDescent="0.4">
      <c r="A19" s="102"/>
      <c r="B19" s="119" t="s">
        <v>36</v>
      </c>
      <c r="C19" s="120" t="s">
        <v>34</v>
      </c>
      <c r="D19" s="121">
        <v>1</v>
      </c>
      <c r="E19" s="121" t="s">
        <v>120</v>
      </c>
      <c r="F19" s="115"/>
      <c r="G19" s="122">
        <f>1*F19</f>
        <v>0</v>
      </c>
    </row>
    <row r="20" spans="1:7" ht="20.100000000000001" customHeight="1" x14ac:dyDescent="0.35">
      <c r="A20" s="123" t="s">
        <v>12</v>
      </c>
      <c r="B20" s="124" t="s">
        <v>1</v>
      </c>
      <c r="C20" s="125" t="s">
        <v>74</v>
      </c>
      <c r="D20" s="126">
        <v>7</v>
      </c>
      <c r="E20" s="126" t="s">
        <v>131</v>
      </c>
      <c r="F20" s="100"/>
      <c r="G20" s="101">
        <f>7*F20</f>
        <v>0</v>
      </c>
    </row>
    <row r="21" spans="1:7" ht="20.100000000000001" customHeight="1" x14ac:dyDescent="0.35">
      <c r="A21" s="127"/>
      <c r="B21" s="108"/>
      <c r="C21" s="128" t="s">
        <v>75</v>
      </c>
      <c r="D21" s="105">
        <v>7</v>
      </c>
      <c r="E21" s="105" t="s">
        <v>132</v>
      </c>
      <c r="F21" s="106"/>
      <c r="G21" s="116">
        <f>7*F21</f>
        <v>0</v>
      </c>
    </row>
    <row r="22" spans="1:7" ht="20.100000000000001" customHeight="1" x14ac:dyDescent="0.35">
      <c r="A22" s="127"/>
      <c r="B22" s="108"/>
      <c r="C22" s="129" t="s">
        <v>76</v>
      </c>
      <c r="D22" s="105">
        <v>2</v>
      </c>
      <c r="E22" s="105" t="s">
        <v>127</v>
      </c>
      <c r="F22" s="106"/>
      <c r="G22" s="107">
        <f t="shared" ref="G22:G23" si="0">2*F22</f>
        <v>0</v>
      </c>
    </row>
    <row r="23" spans="1:7" ht="20.100000000000001" customHeight="1" x14ac:dyDescent="0.35">
      <c r="A23" s="127"/>
      <c r="B23" s="108"/>
      <c r="C23" s="104" t="s">
        <v>77</v>
      </c>
      <c r="D23" s="105">
        <v>2</v>
      </c>
      <c r="E23" s="105" t="s">
        <v>128</v>
      </c>
      <c r="F23" s="106"/>
      <c r="G23" s="107">
        <f t="shared" si="0"/>
        <v>0</v>
      </c>
    </row>
    <row r="24" spans="1:7" ht="20.100000000000001" customHeight="1" x14ac:dyDescent="0.35">
      <c r="A24" s="127"/>
      <c r="B24" s="108"/>
      <c r="C24" s="104" t="s">
        <v>78</v>
      </c>
      <c r="D24" s="105">
        <v>3</v>
      </c>
      <c r="E24" s="105" t="s">
        <v>128</v>
      </c>
      <c r="F24" s="106"/>
      <c r="G24" s="107">
        <f t="shared" ref="G24" si="1">3*F24</f>
        <v>0</v>
      </c>
    </row>
    <row r="25" spans="1:7" ht="20.100000000000001" customHeight="1" x14ac:dyDescent="0.35">
      <c r="A25" s="127"/>
      <c r="B25" s="108"/>
      <c r="C25" s="104" t="s">
        <v>79</v>
      </c>
      <c r="D25" s="105">
        <v>4</v>
      </c>
      <c r="E25" s="105" t="s">
        <v>128</v>
      </c>
      <c r="F25" s="106"/>
      <c r="G25" s="107">
        <f t="shared" ref="G25" si="2">4*F25</f>
        <v>0</v>
      </c>
    </row>
    <row r="26" spans="1:7" ht="20.100000000000001" customHeight="1" x14ac:dyDescent="0.35">
      <c r="A26" s="127"/>
      <c r="B26" s="108"/>
      <c r="C26" s="130" t="s">
        <v>37</v>
      </c>
      <c r="D26" s="105">
        <v>3</v>
      </c>
      <c r="E26" s="105" t="s">
        <v>130</v>
      </c>
      <c r="F26" s="106"/>
      <c r="G26" s="107">
        <f>3*F26</f>
        <v>0</v>
      </c>
    </row>
    <row r="27" spans="1:7" ht="20.100000000000001" customHeight="1" x14ac:dyDescent="0.35">
      <c r="A27" s="127"/>
      <c r="B27" s="108"/>
      <c r="C27" s="128" t="s">
        <v>80</v>
      </c>
      <c r="D27" s="112">
        <v>8</v>
      </c>
      <c r="E27" s="112" t="s">
        <v>133</v>
      </c>
      <c r="F27" s="106"/>
      <c r="G27" s="107">
        <f>8*F27</f>
        <v>0</v>
      </c>
    </row>
    <row r="28" spans="1:7" ht="20.100000000000001" customHeight="1" x14ac:dyDescent="0.35">
      <c r="A28" s="127"/>
      <c r="B28" s="118"/>
      <c r="C28" s="129" t="s">
        <v>38</v>
      </c>
      <c r="D28" s="105">
        <v>2</v>
      </c>
      <c r="E28" s="105" t="s">
        <v>129</v>
      </c>
      <c r="F28" s="106"/>
      <c r="G28" s="107">
        <f>2*F28</f>
        <v>0</v>
      </c>
    </row>
    <row r="29" spans="1:7" ht="20.100000000000001" customHeight="1" x14ac:dyDescent="0.35">
      <c r="A29" s="127"/>
      <c r="B29" s="131" t="s">
        <v>3</v>
      </c>
      <c r="C29" s="129" t="s">
        <v>39</v>
      </c>
      <c r="D29" s="105">
        <v>1</v>
      </c>
      <c r="E29" s="105" t="s">
        <v>119</v>
      </c>
      <c r="F29" s="106"/>
      <c r="G29" s="107">
        <f>1*F29</f>
        <v>0</v>
      </c>
    </row>
    <row r="30" spans="1:7" ht="20.100000000000001" customHeight="1" x14ac:dyDescent="0.35">
      <c r="A30" s="127"/>
      <c r="B30" s="103" t="s">
        <v>1</v>
      </c>
      <c r="C30" s="129" t="s">
        <v>40</v>
      </c>
      <c r="D30" s="105">
        <v>2</v>
      </c>
      <c r="E30" s="105" t="s">
        <v>119</v>
      </c>
      <c r="F30" s="106"/>
      <c r="G30" s="107">
        <f>2*F30</f>
        <v>0</v>
      </c>
    </row>
    <row r="31" spans="1:7" ht="20.100000000000001" customHeight="1" x14ac:dyDescent="0.35">
      <c r="A31" s="127"/>
      <c r="B31" s="108"/>
      <c r="C31" s="129" t="s">
        <v>41</v>
      </c>
      <c r="D31" s="105">
        <v>1.5</v>
      </c>
      <c r="E31" s="105" t="s">
        <v>122</v>
      </c>
      <c r="F31" s="106"/>
      <c r="G31" s="107">
        <f>1.5*F31</f>
        <v>0</v>
      </c>
    </row>
    <row r="32" spans="1:7" ht="20.100000000000001" customHeight="1" x14ac:dyDescent="0.35">
      <c r="A32" s="127"/>
      <c r="B32" s="108"/>
      <c r="C32" s="129" t="s">
        <v>42</v>
      </c>
      <c r="D32" s="105">
        <v>3</v>
      </c>
      <c r="E32" s="105" t="s">
        <v>122</v>
      </c>
      <c r="F32" s="106"/>
      <c r="G32" s="107">
        <f>3*F32</f>
        <v>0</v>
      </c>
    </row>
    <row r="33" spans="1:7" ht="20.100000000000001" customHeight="1" x14ac:dyDescent="0.35">
      <c r="A33" s="127"/>
      <c r="B33" s="108"/>
      <c r="C33" s="129" t="s">
        <v>43</v>
      </c>
      <c r="D33" s="105">
        <v>1</v>
      </c>
      <c r="E33" s="105" t="s">
        <v>83</v>
      </c>
      <c r="F33" s="106"/>
      <c r="G33" s="107">
        <f t="shared" ref="G33:G34" si="3">1*F33</f>
        <v>0</v>
      </c>
    </row>
    <row r="34" spans="1:7" ht="20.100000000000001" customHeight="1" x14ac:dyDescent="0.35">
      <c r="A34" s="127"/>
      <c r="B34" s="118"/>
      <c r="C34" s="129" t="s">
        <v>44</v>
      </c>
      <c r="D34" s="105">
        <v>1</v>
      </c>
      <c r="E34" s="105" t="s">
        <v>119</v>
      </c>
      <c r="F34" s="106"/>
      <c r="G34" s="107">
        <f t="shared" si="3"/>
        <v>0</v>
      </c>
    </row>
    <row r="35" spans="1:7" ht="20.100000000000001" customHeight="1" x14ac:dyDescent="0.35">
      <c r="A35" s="127"/>
      <c r="B35" s="131" t="s">
        <v>2</v>
      </c>
      <c r="C35" s="129" t="s">
        <v>45</v>
      </c>
      <c r="D35" s="105">
        <v>4</v>
      </c>
      <c r="E35" s="105" t="s">
        <v>122</v>
      </c>
      <c r="F35" s="106"/>
      <c r="G35" s="107">
        <f>4*F35</f>
        <v>0</v>
      </c>
    </row>
    <row r="36" spans="1:7" ht="20.100000000000001" customHeight="1" x14ac:dyDescent="0.35">
      <c r="A36" s="127"/>
      <c r="B36" s="131" t="s">
        <v>1</v>
      </c>
      <c r="C36" s="129" t="s">
        <v>46</v>
      </c>
      <c r="D36" s="105">
        <v>1</v>
      </c>
      <c r="E36" s="105" t="s">
        <v>119</v>
      </c>
      <c r="F36" s="106"/>
      <c r="G36" s="107">
        <f>1*F36</f>
        <v>0</v>
      </c>
    </row>
    <row r="37" spans="1:7" ht="20.100000000000001" customHeight="1" x14ac:dyDescent="0.35">
      <c r="A37" s="127"/>
      <c r="B37" s="131" t="s">
        <v>2</v>
      </c>
      <c r="C37" s="129" t="s">
        <v>47</v>
      </c>
      <c r="D37" s="105">
        <v>3</v>
      </c>
      <c r="E37" s="105" t="s">
        <v>122</v>
      </c>
      <c r="F37" s="106"/>
      <c r="G37" s="107">
        <f>3*F37</f>
        <v>0</v>
      </c>
    </row>
    <row r="38" spans="1:7" ht="20.100000000000001" customHeight="1" thickBot="1" x14ac:dyDescent="0.4">
      <c r="A38" s="127"/>
      <c r="B38" s="131" t="s">
        <v>1</v>
      </c>
      <c r="C38" s="129" t="s">
        <v>81</v>
      </c>
      <c r="D38" s="105">
        <v>10</v>
      </c>
      <c r="E38" s="105" t="s">
        <v>123</v>
      </c>
      <c r="F38" s="106"/>
      <c r="G38" s="107">
        <f>10*F38</f>
        <v>0</v>
      </c>
    </row>
    <row r="39" spans="1:7" ht="20.100000000000001" customHeight="1" x14ac:dyDescent="0.35">
      <c r="A39" s="123" t="s">
        <v>14</v>
      </c>
      <c r="B39" s="124" t="s">
        <v>2</v>
      </c>
      <c r="C39" s="132" t="s">
        <v>82</v>
      </c>
      <c r="D39" s="126">
        <v>16</v>
      </c>
      <c r="E39" s="126" t="s">
        <v>122</v>
      </c>
      <c r="F39" s="100"/>
      <c r="G39" s="101">
        <f>16*F39</f>
        <v>0</v>
      </c>
    </row>
    <row r="40" spans="1:7" ht="20.100000000000001" customHeight="1" x14ac:dyDescent="0.35">
      <c r="A40" s="127"/>
      <c r="B40" s="108"/>
      <c r="C40" s="120" t="s">
        <v>48</v>
      </c>
      <c r="D40" s="105">
        <v>3</v>
      </c>
      <c r="E40" s="105" t="s">
        <v>122</v>
      </c>
      <c r="F40" s="106"/>
      <c r="G40" s="107">
        <f>3*F40</f>
        <v>0</v>
      </c>
    </row>
    <row r="41" spans="1:7" ht="20.100000000000001" customHeight="1" x14ac:dyDescent="0.35">
      <c r="A41" s="127"/>
      <c r="B41" s="133" t="s">
        <v>3</v>
      </c>
      <c r="C41" s="130" t="s">
        <v>49</v>
      </c>
      <c r="D41" s="105">
        <v>1</v>
      </c>
      <c r="E41" s="105" t="s">
        <v>119</v>
      </c>
      <c r="F41" s="106"/>
      <c r="G41" s="107">
        <f>1*F41</f>
        <v>0</v>
      </c>
    </row>
    <row r="42" spans="1:7" ht="20.100000000000001" customHeight="1" x14ac:dyDescent="0.35">
      <c r="A42" s="127"/>
      <c r="B42" s="131" t="s">
        <v>2</v>
      </c>
      <c r="C42" s="130" t="s">
        <v>50</v>
      </c>
      <c r="D42" s="105">
        <v>1</v>
      </c>
      <c r="E42" s="105" t="s">
        <v>119</v>
      </c>
      <c r="F42" s="106"/>
      <c r="G42" s="107">
        <f>1*F42</f>
        <v>0</v>
      </c>
    </row>
    <row r="43" spans="1:7" ht="39.950000000000003" customHeight="1" x14ac:dyDescent="0.35">
      <c r="A43" s="127"/>
      <c r="B43" s="134" t="s">
        <v>36</v>
      </c>
      <c r="C43" s="130" t="s">
        <v>51</v>
      </c>
      <c r="D43" s="105">
        <v>1</v>
      </c>
      <c r="E43" s="105" t="s">
        <v>119</v>
      </c>
      <c r="F43" s="106"/>
      <c r="G43" s="107">
        <f>1*F43</f>
        <v>0</v>
      </c>
    </row>
    <row r="44" spans="1:7" ht="20.100000000000001" customHeight="1" thickBot="1" x14ac:dyDescent="0.4">
      <c r="A44" s="135"/>
      <c r="B44" s="136" t="s">
        <v>3</v>
      </c>
      <c r="C44" s="137" t="s">
        <v>52</v>
      </c>
      <c r="D44" s="138">
        <v>1</v>
      </c>
      <c r="E44" s="138" t="s">
        <v>119</v>
      </c>
      <c r="F44" s="139"/>
      <c r="G44" s="140">
        <f>1*F44</f>
        <v>0</v>
      </c>
    </row>
    <row r="45" spans="1:7" ht="20.100000000000001" customHeight="1" x14ac:dyDescent="0.35">
      <c r="A45" s="123" t="s">
        <v>15</v>
      </c>
      <c r="B45" s="124" t="s">
        <v>2</v>
      </c>
      <c r="C45" s="132" t="s">
        <v>84</v>
      </c>
      <c r="D45" s="126">
        <v>0.5</v>
      </c>
      <c r="E45" s="126" t="s">
        <v>118</v>
      </c>
      <c r="F45" s="100"/>
      <c r="G45" s="101">
        <f>0.5*F45</f>
        <v>0</v>
      </c>
    </row>
    <row r="46" spans="1:7" ht="20.100000000000001" customHeight="1" x14ac:dyDescent="0.35">
      <c r="A46" s="141"/>
      <c r="B46" s="108"/>
      <c r="C46" s="104" t="s">
        <v>85</v>
      </c>
      <c r="D46" s="121">
        <v>0.1</v>
      </c>
      <c r="E46" s="121" t="s">
        <v>118</v>
      </c>
      <c r="F46" s="115"/>
      <c r="G46" s="116">
        <f>0.1*F46</f>
        <v>0</v>
      </c>
    </row>
    <row r="47" spans="1:7" ht="20.100000000000001" customHeight="1" x14ac:dyDescent="0.35">
      <c r="A47" s="141"/>
      <c r="B47" s="108"/>
      <c r="C47" s="104" t="s">
        <v>86</v>
      </c>
      <c r="D47" s="121">
        <v>0.15</v>
      </c>
      <c r="E47" s="121" t="s">
        <v>118</v>
      </c>
      <c r="F47" s="115"/>
      <c r="G47" s="116">
        <f>0.15*F47</f>
        <v>0</v>
      </c>
    </row>
    <row r="48" spans="1:7" ht="20.100000000000001" customHeight="1" x14ac:dyDescent="0.35">
      <c r="A48" s="141"/>
      <c r="B48" s="108"/>
      <c r="C48" s="104" t="s">
        <v>87</v>
      </c>
      <c r="D48" s="121">
        <v>0.2</v>
      </c>
      <c r="E48" s="121" t="s">
        <v>118</v>
      </c>
      <c r="F48" s="115"/>
      <c r="G48" s="116">
        <f>0.2*F48</f>
        <v>0</v>
      </c>
    </row>
    <row r="49" spans="1:7" ht="20.100000000000001" customHeight="1" x14ac:dyDescent="0.35">
      <c r="A49" s="141"/>
      <c r="B49" s="108"/>
      <c r="C49" s="104" t="s">
        <v>88</v>
      </c>
      <c r="D49" s="121">
        <v>0.25</v>
      </c>
      <c r="E49" s="121" t="s">
        <v>118</v>
      </c>
      <c r="F49" s="115"/>
      <c r="G49" s="116">
        <f>0.25*F49</f>
        <v>0</v>
      </c>
    </row>
    <row r="50" spans="1:7" ht="20.100000000000001" customHeight="1" x14ac:dyDescent="0.35">
      <c r="A50" s="141"/>
      <c r="B50" s="108"/>
      <c r="C50" s="104" t="s">
        <v>89</v>
      </c>
      <c r="D50" s="121">
        <v>0.25</v>
      </c>
      <c r="E50" s="121" t="s">
        <v>118</v>
      </c>
      <c r="F50" s="115"/>
      <c r="G50" s="116">
        <f>0.25*F50</f>
        <v>0</v>
      </c>
    </row>
    <row r="51" spans="1:7" ht="20.100000000000001" customHeight="1" thickBot="1" x14ac:dyDescent="0.4">
      <c r="A51" s="127"/>
      <c r="B51" s="142"/>
      <c r="C51" s="143" t="s">
        <v>90</v>
      </c>
      <c r="D51" s="121">
        <v>0.5</v>
      </c>
      <c r="E51" s="121" t="s">
        <v>118</v>
      </c>
      <c r="F51" s="106"/>
      <c r="G51" s="107">
        <f>0.5*F51</f>
        <v>0</v>
      </c>
    </row>
    <row r="52" spans="1:7" ht="20.100000000000001" customHeight="1" x14ac:dyDescent="0.35">
      <c r="A52" s="123" t="s">
        <v>16</v>
      </c>
      <c r="B52" s="124" t="s">
        <v>2</v>
      </c>
      <c r="C52" s="132" t="s">
        <v>53</v>
      </c>
      <c r="D52" s="126">
        <v>2</v>
      </c>
      <c r="E52" s="126" t="s">
        <v>119</v>
      </c>
      <c r="F52" s="100"/>
      <c r="G52" s="101">
        <f>2*F52</f>
        <v>0</v>
      </c>
    </row>
    <row r="53" spans="1:7" ht="20.100000000000001" customHeight="1" thickBot="1" x14ac:dyDescent="0.4">
      <c r="A53" s="127"/>
      <c r="B53" s="142"/>
      <c r="C53" s="109" t="s">
        <v>54</v>
      </c>
      <c r="D53" s="121">
        <v>1</v>
      </c>
      <c r="E53" s="121" t="s">
        <v>119</v>
      </c>
      <c r="F53" s="106"/>
      <c r="G53" s="107">
        <f>1*F53</f>
        <v>0</v>
      </c>
    </row>
    <row r="54" spans="1:7" ht="20.100000000000001" customHeight="1" x14ac:dyDescent="0.35">
      <c r="A54" s="123" t="s">
        <v>17</v>
      </c>
      <c r="B54" s="124" t="s">
        <v>2</v>
      </c>
      <c r="C54" s="132" t="s">
        <v>91</v>
      </c>
      <c r="D54" s="99">
        <v>4</v>
      </c>
      <c r="E54" s="99" t="s">
        <v>122</v>
      </c>
      <c r="F54" s="100"/>
      <c r="G54" s="101">
        <f>4*F54</f>
        <v>0</v>
      </c>
    </row>
    <row r="55" spans="1:7" ht="20.100000000000001" customHeight="1" x14ac:dyDescent="0.35">
      <c r="A55" s="127"/>
      <c r="B55" s="108"/>
      <c r="C55" s="104" t="s">
        <v>92</v>
      </c>
      <c r="D55" s="105">
        <v>1</v>
      </c>
      <c r="E55" s="105" t="s">
        <v>122</v>
      </c>
      <c r="F55" s="106"/>
      <c r="G55" s="107">
        <f>1*F55</f>
        <v>0</v>
      </c>
    </row>
    <row r="56" spans="1:7" ht="20.100000000000001" customHeight="1" x14ac:dyDescent="0.35">
      <c r="A56" s="127"/>
      <c r="B56" s="108"/>
      <c r="C56" s="104" t="s">
        <v>93</v>
      </c>
      <c r="D56" s="144">
        <v>1</v>
      </c>
      <c r="E56" s="144" t="s">
        <v>121</v>
      </c>
      <c r="F56" s="106"/>
      <c r="G56" s="107">
        <f>1*F56</f>
        <v>0</v>
      </c>
    </row>
    <row r="57" spans="1:7" ht="20.100000000000001" customHeight="1" thickBot="1" x14ac:dyDescent="0.4">
      <c r="A57" s="145"/>
      <c r="B57" s="142"/>
      <c r="C57" s="143" t="s">
        <v>94</v>
      </c>
      <c r="D57" s="146">
        <v>0.5</v>
      </c>
      <c r="E57" s="146" t="s">
        <v>121</v>
      </c>
      <c r="F57" s="147"/>
      <c r="G57" s="107">
        <f>0.5*F57</f>
        <v>0</v>
      </c>
    </row>
    <row r="58" spans="1:7" ht="39.950000000000003" customHeight="1" thickBot="1" x14ac:dyDescent="0.4">
      <c r="A58" s="148" t="s">
        <v>18</v>
      </c>
      <c r="B58" s="149" t="s">
        <v>2</v>
      </c>
      <c r="C58" s="150" t="s">
        <v>55</v>
      </c>
      <c r="D58" s="144">
        <v>1</v>
      </c>
      <c r="E58" s="151" t="s">
        <v>121</v>
      </c>
      <c r="F58" s="100"/>
      <c r="G58" s="101">
        <f>1*F58</f>
        <v>0</v>
      </c>
    </row>
    <row r="59" spans="1:7" ht="20.100000000000001" customHeight="1" x14ac:dyDescent="0.35">
      <c r="A59" s="123" t="s">
        <v>19</v>
      </c>
      <c r="B59" s="152" t="s">
        <v>2</v>
      </c>
      <c r="C59" s="125" t="s">
        <v>95</v>
      </c>
      <c r="D59" s="153">
        <v>1</v>
      </c>
      <c r="E59" s="153" t="s">
        <v>119</v>
      </c>
      <c r="F59" s="100"/>
      <c r="G59" s="101">
        <f>1*F59</f>
        <v>0</v>
      </c>
    </row>
    <row r="60" spans="1:7" ht="20.100000000000001" customHeight="1" x14ac:dyDescent="0.35">
      <c r="A60" s="127"/>
      <c r="B60" s="154"/>
      <c r="C60" s="128" t="s">
        <v>96</v>
      </c>
      <c r="D60" s="105">
        <v>1</v>
      </c>
      <c r="E60" s="105" t="s">
        <v>119</v>
      </c>
      <c r="F60" s="106"/>
      <c r="G60" s="107">
        <f>1*F60</f>
        <v>0</v>
      </c>
    </row>
    <row r="61" spans="1:7" ht="20.100000000000001" customHeight="1" x14ac:dyDescent="0.35">
      <c r="A61" s="127"/>
      <c r="B61" s="154"/>
      <c r="C61" s="128" t="s">
        <v>97</v>
      </c>
      <c r="D61" s="112">
        <v>1</v>
      </c>
      <c r="E61" s="112" t="s">
        <v>119</v>
      </c>
      <c r="F61" s="106"/>
      <c r="G61" s="107">
        <f>1*F61</f>
        <v>0</v>
      </c>
    </row>
    <row r="62" spans="1:7" ht="20.100000000000001" customHeight="1" thickBot="1" x14ac:dyDescent="0.4">
      <c r="A62" s="135"/>
      <c r="B62" s="155"/>
      <c r="C62" s="128" t="s">
        <v>98</v>
      </c>
      <c r="D62" s="112">
        <v>1</v>
      </c>
      <c r="E62" s="112" t="s">
        <v>119</v>
      </c>
      <c r="F62" s="106"/>
      <c r="G62" s="107">
        <f>1*F62</f>
        <v>0</v>
      </c>
    </row>
    <row r="63" spans="1:7" ht="20.100000000000001" customHeight="1" thickBot="1" x14ac:dyDescent="0.4">
      <c r="A63" s="145"/>
      <c r="B63" s="156" t="s">
        <v>36</v>
      </c>
      <c r="C63" s="157" t="s">
        <v>56</v>
      </c>
      <c r="D63" s="158">
        <v>2</v>
      </c>
      <c r="E63" s="158" t="s">
        <v>119</v>
      </c>
      <c r="F63" s="159"/>
      <c r="G63" s="160">
        <f>2*F63</f>
        <v>0</v>
      </c>
    </row>
    <row r="64" spans="1:7" ht="20.100000000000001" customHeight="1" thickBot="1" x14ac:dyDescent="0.4">
      <c r="A64" s="148" t="s">
        <v>20</v>
      </c>
      <c r="B64" s="161" t="s">
        <v>2</v>
      </c>
      <c r="C64" s="162" t="s">
        <v>57</v>
      </c>
      <c r="D64" s="126">
        <v>1</v>
      </c>
      <c r="E64" s="126" t="s">
        <v>121</v>
      </c>
      <c r="F64" s="100"/>
      <c r="G64" s="101">
        <f>1*F64</f>
        <v>0</v>
      </c>
    </row>
    <row r="65" spans="1:9" ht="20.100000000000001" customHeight="1" x14ac:dyDescent="0.35">
      <c r="A65" s="123" t="s">
        <v>21</v>
      </c>
      <c r="B65" s="152" t="s">
        <v>2</v>
      </c>
      <c r="C65" s="125" t="s">
        <v>99</v>
      </c>
      <c r="D65" s="153">
        <v>40</v>
      </c>
      <c r="E65" s="153" t="s">
        <v>122</v>
      </c>
      <c r="F65" s="100"/>
      <c r="G65" s="101">
        <f>40*F65</f>
        <v>0</v>
      </c>
    </row>
    <row r="66" spans="1:9" ht="20.100000000000001" customHeight="1" x14ac:dyDescent="0.35">
      <c r="A66" s="127"/>
      <c r="B66" s="154"/>
      <c r="C66" s="128" t="s">
        <v>100</v>
      </c>
      <c r="D66" s="105">
        <v>32</v>
      </c>
      <c r="E66" s="105" t="s">
        <v>122</v>
      </c>
      <c r="F66" s="106"/>
      <c r="G66" s="107">
        <f>32*F66</f>
        <v>0</v>
      </c>
    </row>
    <row r="67" spans="1:9" ht="20.100000000000001" customHeight="1" x14ac:dyDescent="0.35">
      <c r="A67" s="135"/>
      <c r="B67" s="154"/>
      <c r="C67" s="128" t="s">
        <v>101</v>
      </c>
      <c r="D67" s="138">
        <v>28</v>
      </c>
      <c r="E67" s="138" t="s">
        <v>122</v>
      </c>
      <c r="F67" s="139"/>
      <c r="G67" s="140">
        <f>28*F67</f>
        <v>0</v>
      </c>
    </row>
    <row r="68" spans="1:9" ht="20.100000000000001" customHeight="1" x14ac:dyDescent="0.35">
      <c r="A68" s="135"/>
      <c r="B68" s="154"/>
      <c r="C68" s="128" t="s">
        <v>102</v>
      </c>
      <c r="D68" s="138">
        <v>28</v>
      </c>
      <c r="E68" s="138" t="s">
        <v>122</v>
      </c>
      <c r="F68" s="139"/>
      <c r="G68" s="140">
        <f>28*F68</f>
        <v>0</v>
      </c>
    </row>
    <row r="69" spans="1:9" ht="20.100000000000001" customHeight="1" x14ac:dyDescent="0.35">
      <c r="A69" s="135"/>
      <c r="B69" s="154"/>
      <c r="C69" s="128" t="s">
        <v>103</v>
      </c>
      <c r="D69" s="138">
        <v>16</v>
      </c>
      <c r="E69" s="138" t="s">
        <v>122</v>
      </c>
      <c r="F69" s="139"/>
      <c r="G69" s="140">
        <f>16*F69</f>
        <v>0</v>
      </c>
    </row>
    <row r="70" spans="1:9" ht="20.100000000000001" customHeight="1" x14ac:dyDescent="0.35">
      <c r="A70" s="135"/>
      <c r="B70" s="154"/>
      <c r="C70" s="128" t="s">
        <v>104</v>
      </c>
      <c r="D70" s="138">
        <v>12</v>
      </c>
      <c r="E70" s="138" t="s">
        <v>122</v>
      </c>
      <c r="F70" s="139"/>
      <c r="G70" s="140">
        <f>12*F70</f>
        <v>0</v>
      </c>
    </row>
    <row r="71" spans="1:9" ht="20.100000000000001" customHeight="1" x14ac:dyDescent="0.35">
      <c r="A71" s="135"/>
      <c r="B71" s="154"/>
      <c r="C71" s="128" t="s">
        <v>105</v>
      </c>
      <c r="D71" s="138">
        <v>10</v>
      </c>
      <c r="E71" s="138" t="s">
        <v>122</v>
      </c>
      <c r="F71" s="139"/>
      <c r="G71" s="140">
        <f>10*F71</f>
        <v>0</v>
      </c>
    </row>
    <row r="72" spans="1:9" ht="20.100000000000001" customHeight="1" x14ac:dyDescent="0.35">
      <c r="A72" s="135"/>
      <c r="B72" s="154"/>
      <c r="C72" s="128" t="s">
        <v>106</v>
      </c>
      <c r="D72" s="163">
        <v>16</v>
      </c>
      <c r="E72" s="163" t="s">
        <v>122</v>
      </c>
      <c r="F72" s="139"/>
      <c r="G72" s="140">
        <f>16*F72</f>
        <v>0</v>
      </c>
    </row>
    <row r="73" spans="1:9" ht="20.100000000000001" customHeight="1" x14ac:dyDescent="0.35">
      <c r="A73" s="135"/>
      <c r="B73" s="154"/>
      <c r="C73" s="128" t="s">
        <v>107</v>
      </c>
      <c r="D73" s="163">
        <v>4</v>
      </c>
      <c r="E73" s="144" t="s">
        <v>122</v>
      </c>
      <c r="F73" s="106"/>
      <c r="G73" s="140">
        <f>4*F73</f>
        <v>0</v>
      </c>
    </row>
    <row r="74" spans="1:9" ht="20.100000000000001" customHeight="1" thickBot="1" x14ac:dyDescent="0.4">
      <c r="A74" s="145"/>
      <c r="B74" s="155"/>
      <c r="C74" s="164" t="s">
        <v>108</v>
      </c>
      <c r="D74" s="165">
        <v>10</v>
      </c>
      <c r="E74" s="165" t="s">
        <v>126</v>
      </c>
      <c r="F74" s="166"/>
      <c r="G74" s="167">
        <f>IF(F74&gt;0,10,0)</f>
        <v>0</v>
      </c>
      <c r="I74" s="168"/>
    </row>
    <row r="75" spans="1:9" ht="20.100000000000001" customHeight="1" x14ac:dyDescent="0.35">
      <c r="A75" s="96" t="s">
        <v>22</v>
      </c>
      <c r="B75" s="169" t="s">
        <v>0</v>
      </c>
      <c r="C75" s="170" t="s">
        <v>58</v>
      </c>
      <c r="D75" s="99">
        <v>2</v>
      </c>
      <c r="E75" s="99" t="s">
        <v>119</v>
      </c>
      <c r="F75" s="100"/>
      <c r="G75" s="101">
        <f>2*F75</f>
        <v>0</v>
      </c>
    </row>
    <row r="76" spans="1:9" ht="20.100000000000001" customHeight="1" x14ac:dyDescent="0.35">
      <c r="A76" s="102"/>
      <c r="B76" s="171" t="s">
        <v>60</v>
      </c>
      <c r="C76" s="111" t="s">
        <v>59</v>
      </c>
      <c r="D76" s="144">
        <v>0.5</v>
      </c>
      <c r="E76" s="144" t="s">
        <v>119</v>
      </c>
      <c r="F76" s="106"/>
      <c r="G76" s="107">
        <f>0.5*F76</f>
        <v>0</v>
      </c>
    </row>
    <row r="77" spans="1:9" ht="20.100000000000001" customHeight="1" x14ac:dyDescent="0.35">
      <c r="A77" s="102"/>
      <c r="B77" s="172"/>
      <c r="C77" s="111" t="s">
        <v>61</v>
      </c>
      <c r="D77" s="144">
        <v>0.1</v>
      </c>
      <c r="E77" s="144" t="s">
        <v>119</v>
      </c>
      <c r="F77" s="106"/>
      <c r="G77" s="107">
        <f>0.1*F77</f>
        <v>0</v>
      </c>
    </row>
    <row r="78" spans="1:9" ht="20.100000000000001" customHeight="1" x14ac:dyDescent="0.35">
      <c r="A78" s="102"/>
      <c r="B78" s="171" t="s">
        <v>2</v>
      </c>
      <c r="C78" s="111" t="s">
        <v>109</v>
      </c>
      <c r="D78" s="144">
        <v>1</v>
      </c>
      <c r="E78" s="144" t="s">
        <v>119</v>
      </c>
      <c r="F78" s="106"/>
      <c r="G78" s="107">
        <f>1*F78</f>
        <v>0</v>
      </c>
    </row>
    <row r="79" spans="1:9" ht="20.100000000000001" customHeight="1" x14ac:dyDescent="0.35">
      <c r="A79" s="102"/>
      <c r="B79" s="172"/>
      <c r="C79" s="111" t="s">
        <v>110</v>
      </c>
      <c r="D79" s="144">
        <v>2</v>
      </c>
      <c r="E79" s="144" t="s">
        <v>119</v>
      </c>
      <c r="F79" s="106"/>
      <c r="G79" s="107">
        <f>2*F79</f>
        <v>0</v>
      </c>
    </row>
    <row r="80" spans="1:9" ht="20.100000000000001" customHeight="1" thickBot="1" x14ac:dyDescent="0.4">
      <c r="A80" s="173"/>
      <c r="B80" s="174" t="s">
        <v>60</v>
      </c>
      <c r="C80" s="175" t="s">
        <v>111</v>
      </c>
      <c r="D80" s="176">
        <v>10</v>
      </c>
      <c r="E80" s="176" t="s">
        <v>124</v>
      </c>
      <c r="F80" s="177"/>
      <c r="G80" s="178">
        <f>IF(F80&gt;0,10,0)</f>
        <v>0</v>
      </c>
    </row>
    <row r="81" spans="1:7" ht="20.100000000000001" customHeight="1" x14ac:dyDescent="0.35">
      <c r="A81" s="123" t="s">
        <v>23</v>
      </c>
      <c r="B81" s="152" t="s">
        <v>2</v>
      </c>
      <c r="C81" s="125" t="s">
        <v>112</v>
      </c>
      <c r="D81" s="153">
        <v>6</v>
      </c>
      <c r="E81" s="153" t="s">
        <v>122</v>
      </c>
      <c r="F81" s="100"/>
      <c r="G81" s="101">
        <f>6*F81</f>
        <v>0</v>
      </c>
    </row>
    <row r="82" spans="1:7" ht="20.100000000000001" customHeight="1" x14ac:dyDescent="0.35">
      <c r="A82" s="127"/>
      <c r="B82" s="154"/>
      <c r="C82" s="128" t="s">
        <v>113</v>
      </c>
      <c r="D82" s="105">
        <v>4</v>
      </c>
      <c r="E82" s="105" t="s">
        <v>83</v>
      </c>
      <c r="F82" s="106"/>
      <c r="G82" s="107">
        <f>4*F82</f>
        <v>0</v>
      </c>
    </row>
    <row r="83" spans="1:7" ht="20.100000000000001" customHeight="1" x14ac:dyDescent="0.35">
      <c r="A83" s="127"/>
      <c r="B83" s="154"/>
      <c r="C83" s="128" t="s">
        <v>114</v>
      </c>
      <c r="D83" s="144">
        <v>2</v>
      </c>
      <c r="E83" s="144" t="s">
        <v>83</v>
      </c>
      <c r="F83" s="106"/>
      <c r="G83" s="107">
        <f t="shared" ref="G83:G89" si="4">2*F83</f>
        <v>0</v>
      </c>
    </row>
    <row r="84" spans="1:7" ht="20.100000000000001" customHeight="1" x14ac:dyDescent="0.35">
      <c r="A84" s="127"/>
      <c r="B84" s="154"/>
      <c r="C84" s="128" t="s">
        <v>62</v>
      </c>
      <c r="D84" s="105">
        <v>1</v>
      </c>
      <c r="E84" s="105" t="s">
        <v>122</v>
      </c>
      <c r="F84" s="106"/>
      <c r="G84" s="107">
        <f>1*F84</f>
        <v>0</v>
      </c>
    </row>
    <row r="85" spans="1:7" ht="20.100000000000001" customHeight="1" x14ac:dyDescent="0.35">
      <c r="A85" s="127"/>
      <c r="B85" s="154"/>
      <c r="C85" s="128" t="s">
        <v>63</v>
      </c>
      <c r="D85" s="105">
        <v>1</v>
      </c>
      <c r="E85" s="105" t="s">
        <v>122</v>
      </c>
      <c r="F85" s="106"/>
      <c r="G85" s="107">
        <f t="shared" ref="G85:G86" si="5">1*F85</f>
        <v>0</v>
      </c>
    </row>
    <row r="86" spans="1:7" ht="20.100000000000001" customHeight="1" thickBot="1" x14ac:dyDescent="0.4">
      <c r="A86" s="127"/>
      <c r="B86" s="155"/>
      <c r="C86" s="157" t="s">
        <v>64</v>
      </c>
      <c r="D86" s="146">
        <v>1</v>
      </c>
      <c r="E86" s="146" t="s">
        <v>122</v>
      </c>
      <c r="F86" s="147"/>
      <c r="G86" s="167">
        <f t="shared" si="5"/>
        <v>0</v>
      </c>
    </row>
    <row r="87" spans="1:7" ht="20.100000000000001" customHeight="1" x14ac:dyDescent="0.35">
      <c r="A87" s="127"/>
      <c r="B87" s="154" t="s">
        <v>65</v>
      </c>
      <c r="C87" s="132" t="s">
        <v>115</v>
      </c>
      <c r="D87" s="121">
        <v>20</v>
      </c>
      <c r="E87" s="121" t="s">
        <v>125</v>
      </c>
      <c r="F87" s="115"/>
      <c r="G87" s="116">
        <f>20*F87</f>
        <v>0</v>
      </c>
    </row>
    <row r="88" spans="1:7" ht="20.100000000000001" customHeight="1" x14ac:dyDescent="0.35">
      <c r="A88" s="135"/>
      <c r="B88" s="154"/>
      <c r="C88" s="104" t="s">
        <v>116</v>
      </c>
      <c r="D88" s="138">
        <v>10</v>
      </c>
      <c r="E88" s="138" t="s">
        <v>125</v>
      </c>
      <c r="F88" s="139"/>
      <c r="G88" s="140">
        <f>10*F88</f>
        <v>0</v>
      </c>
    </row>
    <row r="89" spans="1:7" ht="20.100000000000001" customHeight="1" thickBot="1" x14ac:dyDescent="0.4">
      <c r="A89" s="145"/>
      <c r="B89" s="155"/>
      <c r="C89" s="179" t="s">
        <v>117</v>
      </c>
      <c r="D89" s="146">
        <v>2</v>
      </c>
      <c r="E89" s="146" t="s">
        <v>125</v>
      </c>
      <c r="F89" s="147"/>
      <c r="G89" s="167">
        <f t="shared" si="4"/>
        <v>0</v>
      </c>
    </row>
    <row r="90" spans="1:7" ht="18.75" thickBot="1" x14ac:dyDescent="0.4"/>
    <row r="91" spans="1:7" ht="30" customHeight="1" thickBot="1" x14ac:dyDescent="0.4">
      <c r="D91" s="180" t="s">
        <v>24</v>
      </c>
      <c r="E91" s="180"/>
      <c r="F91" s="180"/>
      <c r="G91" s="181">
        <f>SUM(G11:G89)</f>
        <v>0</v>
      </c>
    </row>
  </sheetData>
  <sheetProtection algorithmName="SHA-512" hashValue="FXB9oXV0cZdeU6UX814a9QE0iYjL4QISDr6eKH0d34Kf+64wth/SeoRdxLbKTzNTz/erRrz5FotpArVoKO+xYg==" saltValue="Xqo8oNlDSdZ9J34r1c3/sg==" spinCount="100000" sheet="1" objects="1" scenarios="1"/>
  <mergeCells count="33">
    <mergeCell ref="A2:G2"/>
    <mergeCell ref="A3:G3"/>
    <mergeCell ref="A5:G5"/>
    <mergeCell ref="A7:C7"/>
    <mergeCell ref="A8:B8"/>
    <mergeCell ref="D7:F7"/>
    <mergeCell ref="D8:E8"/>
    <mergeCell ref="F8:G8"/>
    <mergeCell ref="A10:B10"/>
    <mergeCell ref="A11:A19"/>
    <mergeCell ref="B12:B18"/>
    <mergeCell ref="A20:A38"/>
    <mergeCell ref="B20:B28"/>
    <mergeCell ref="B30:B34"/>
    <mergeCell ref="A39:A44"/>
    <mergeCell ref="B39:B40"/>
    <mergeCell ref="A45:A51"/>
    <mergeCell ref="B45:B51"/>
    <mergeCell ref="A52:A53"/>
    <mergeCell ref="B52:B53"/>
    <mergeCell ref="A54:A57"/>
    <mergeCell ref="B54:B57"/>
    <mergeCell ref="A59:A63"/>
    <mergeCell ref="B59:B62"/>
    <mergeCell ref="A65:A74"/>
    <mergeCell ref="B65:B74"/>
    <mergeCell ref="D91:F91"/>
    <mergeCell ref="A75:A80"/>
    <mergeCell ref="B76:B77"/>
    <mergeCell ref="B78:B79"/>
    <mergeCell ref="A81:A89"/>
    <mergeCell ref="B81:B86"/>
    <mergeCell ref="B87:B89"/>
  </mergeCells>
  <dataValidations count="2">
    <dataValidation allowBlank="1" showInputMessage="1" showErrorMessage="1" prompt="A pontuação máxima é de 10 pontos." sqref="F74"/>
    <dataValidation type="whole" operator="equal" allowBlank="1" showInputMessage="1" showErrorMessage="1" prompt="Só é pontuada uma Capacitação." sqref="F80">
      <formula1>1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MEMORIAL EBTT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CPPD</dc:creator>
  <cp:lastModifiedBy>Patricia Santos</cp:lastModifiedBy>
  <cp:lastPrinted>2016-05-11T20:54:15Z</cp:lastPrinted>
  <dcterms:created xsi:type="dcterms:W3CDTF">2014-05-08T22:21:43Z</dcterms:created>
  <dcterms:modified xsi:type="dcterms:W3CDTF">2016-05-13T22:10:11Z</dcterms:modified>
</cp:coreProperties>
</file>